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grotella\Desktop\Cultura Cresca - ESL DA PUBBLICARE\Da pubblicare\"/>
    </mc:Choice>
  </mc:AlternateContent>
  <xr:revisionPtr revIDLastSave="0" documentId="13_ncr:1_{F1210F26-6B4A-4D33-8232-9AA45597C042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Istruzioni utilizzo foglio" sheetId="4" r:id="rId1"/>
    <sheet name="Simulazione calcolo agevolazion" sheetId="1" r:id="rId2"/>
    <sheet name="dati" sheetId="2" state="hidden" r:id="rId3"/>
  </sheets>
  <calcPr calcId="191029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31" i="1" l="1"/>
  <c r="D32" i="1"/>
  <c r="C34" i="1"/>
  <c r="C36" i="1" s="1"/>
  <c r="C38" i="1" l="1"/>
  <c r="N31" i="1"/>
  <c r="N30" i="1"/>
  <c r="P30" i="1"/>
  <c r="J31" i="1"/>
  <c r="J32" i="1"/>
  <c r="N32" i="1"/>
  <c r="P32" i="1"/>
  <c r="D33" i="1"/>
  <c r="E33" i="1"/>
  <c r="J33" i="1"/>
  <c r="N33" i="1"/>
  <c r="D34" i="1"/>
  <c r="F34" i="1"/>
  <c r="G34" i="1"/>
  <c r="L34" i="1"/>
  <c r="N34" i="1"/>
  <c r="P34" i="1"/>
  <c r="D35" i="1"/>
  <c r="E35" i="1"/>
  <c r="F35" i="1"/>
  <c r="G35" i="1"/>
  <c r="I35" i="1"/>
  <c r="L35" i="1"/>
  <c r="D36" i="1"/>
  <c r="F36" i="1"/>
  <c r="G36" i="1"/>
  <c r="L36" i="1"/>
  <c r="P36" i="1"/>
  <c r="F37" i="1"/>
</calcChain>
</file>

<file path=xl/sharedStrings.xml><?xml version="1.0" encoding="utf-8"?>
<sst xmlns="http://schemas.openxmlformats.org/spreadsheetml/2006/main" count="33" uniqueCount="33">
  <si>
    <t>Impresa innovativa</t>
  </si>
  <si>
    <t>SI</t>
  </si>
  <si>
    <t>NO</t>
  </si>
  <si>
    <t>VOCE DI SPESA</t>
  </si>
  <si>
    <t>IMPORTO RICHIESTO</t>
  </si>
  <si>
    <t>IMPORTO AMMISSIBILE</t>
  </si>
  <si>
    <t>RICHIESTO 
Fin. Agevolato</t>
  </si>
  <si>
    <t>RICHIESTO 
Fondo Perduto</t>
  </si>
  <si>
    <t>Beni immateriali ad utilità pluriennale</t>
  </si>
  <si>
    <t>Consulenze Specialistiche</t>
  </si>
  <si>
    <t>Opere Murarie</t>
  </si>
  <si>
    <t>Totale investimenti</t>
  </si>
  <si>
    <t>Capitale Circolante</t>
  </si>
  <si>
    <t>Impianti, macchinari, attrezzature</t>
  </si>
  <si>
    <t>Verifica Opere murarie e Cap.Circolante</t>
  </si>
  <si>
    <t>Fondo perduto</t>
  </si>
  <si>
    <t>Mix agevolativo</t>
  </si>
  <si>
    <t>Finanziamento agevolato concedibile</t>
  </si>
  <si>
    <t>Incidenza massimale</t>
  </si>
  <si>
    <t>Totale agevolazioni concedibili</t>
  </si>
  <si>
    <t>Totale Programma di spesa</t>
  </si>
  <si>
    <t>IMPIEGHI</t>
  </si>
  <si>
    <t>FONTI</t>
  </si>
  <si>
    <t>Investimenti ammessi</t>
  </si>
  <si>
    <t>IVA IMA, BP E CS</t>
  </si>
  <si>
    <t>IVA OM</t>
  </si>
  <si>
    <t>Capitale circolante ammesso</t>
  </si>
  <si>
    <t>Finanziamento agevolato</t>
  </si>
  <si>
    <t>Totale impieghi</t>
  </si>
  <si>
    <t>Totale fonti</t>
  </si>
  <si>
    <t>Mezzi propri</t>
  </si>
  <si>
    <t>AGEVOLAZIONI CONCEDIBILI</t>
  </si>
  <si>
    <t>Fondo perduto massimo concedibile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</si>
</sst>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B050"/>
      <name val="Calibri"/>
      <family val="2"/>
      <scheme val="minor"/>
    </font>
    <font>
      <i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8"/>
      <color theme="0"/>
      <name val="Arial"/>
      <family val="2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9" fontId="5" fillId="0" borderId="1" xfId="1" applyFont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5" fillId="0" borderId="0" xfId="0" applyFont="1"/>
    <xf numFmtId="10" fontId="6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0" fontId="12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/>
    </xf>
    <xf numFmtId="9" fontId="5" fillId="6" borderId="1" xfId="1" applyFont="1" applyFill="1" applyBorder="1" applyAlignment="1">
      <alignment horizontal="center" vertical="center"/>
    </xf>
    <xf numFmtId="0" fontId="14" fillId="0" borderId="1" xfId="0" applyFont="1" applyBorder="1"/>
    <xf numFmtId="164" fontId="14" fillId="0" borderId="1" xfId="0" applyNumberFormat="1" applyFont="1" applyBorder="1"/>
    <xf numFmtId="0" fontId="14" fillId="0" borderId="1" xfId="0" applyFont="1" applyBorder="1" applyAlignment="1">
      <alignment horizontal="left"/>
    </xf>
    <xf numFmtId="0" fontId="8" fillId="4" borderId="1" xfId="0" applyFont="1" applyFill="1" applyBorder="1" applyAlignment="1">
      <alignment horizontal="left" vertical="center" wrapText="1"/>
    </xf>
    <xf numFmtId="10" fontId="4" fillId="4" borderId="1" xfId="1" applyNumberFormat="1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left" vertical="center"/>
    </xf>
    <xf numFmtId="164" fontId="15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164" fontId="14" fillId="0" borderId="2" xfId="2" applyNumberFormat="1" applyFont="1" applyBorder="1" applyAlignment="1">
      <alignment horizontal="right" vertical="center" wrapText="1"/>
    </xf>
    <xf numFmtId="164" fontId="14" fillId="0" borderId="4" xfId="2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164" fontId="5" fillId="5" borderId="2" xfId="0" applyNumberFormat="1" applyFont="1" applyFill="1" applyBorder="1" applyAlignment="1">
      <alignment horizontal="center" vertical="center"/>
    </xf>
    <xf numFmtId="164" fontId="5" fillId="5" borderId="3" xfId="0" applyNumberFormat="1" applyFont="1" applyFill="1" applyBorder="1" applyAlignment="1">
      <alignment horizontal="center" vertical="center"/>
    </xf>
    <xf numFmtId="164" fontId="5" fillId="5" borderId="4" xfId="0" applyNumberFormat="1" applyFont="1" applyFill="1" applyBorder="1" applyAlignment="1">
      <alignment horizontal="center" vertical="center"/>
    </xf>
  </cellXfs>
  <cellStyles count="3">
    <cellStyle name="Normale" xfId="0" builtinId="0"/>
    <cellStyle name="Percentuale" xfId="1" builtinId="5"/>
    <cellStyle name="Valuta" xfId="2" builtinId="4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296334</xdr:colOff>
      <xdr:row>3</xdr:row>
      <xdr:rowOff>0</xdr:rowOff>
    </xdr:from>
    <xdr:to>
      <xdr:col>21</xdr:col>
      <xdr:colOff>257973</xdr:colOff>
      <xdr:row>30</xdr:row>
      <xdr:rowOff>137583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CFDBBAB-2921-E380-0598-E6C3953A6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1667" y="539750"/>
          <a:ext cx="10396806" cy="4995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15876</xdr:colOff>
      <xdr:row>19</xdr:row>
      <xdr:rowOff>111122</xdr:rowOff>
    </xdr:from>
    <xdr:to>
      <xdr:col>10</xdr:col>
      <xdr:colOff>37042</xdr:colOff>
      <xdr:row>25</xdr:row>
      <xdr:rowOff>15872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565791A1-9246-4290-A4C9-8B8C678B33E6}"/>
            </a:ext>
          </a:extLst>
        </xdr:cNvPr>
        <xdr:cNvSpPr txBox="1"/>
      </xdr:nvSpPr>
      <xdr:spPr>
        <a:xfrm>
          <a:off x="6215064" y="3762372"/>
          <a:ext cx="3037416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it-IT" sz="900" b="1" i="1">
              <a:solidFill>
                <a:schemeClr val="dk1"/>
              </a:solidFill>
              <a:latin typeface="+mn-lt"/>
              <a:ea typeface="+mn-ea"/>
              <a:cs typeface="+mn-cs"/>
            </a:rPr>
            <a:t>Qui troverai l'agevolazione massima totale concedibile secondo la stima progettuale inserita, nel rispetto dei limiti dell'art.22 GBER</a:t>
          </a:r>
        </a:p>
      </xdr:txBody>
    </xdr:sp>
    <xdr:clientData/>
  </xdr:twoCellAnchor>
  <xdr:twoCellAnchor>
    <xdr:from>
      <xdr:col>8</xdr:col>
      <xdr:colOff>1428750</xdr:colOff>
      <xdr:row>25</xdr:row>
      <xdr:rowOff>153459</xdr:rowOff>
    </xdr:from>
    <xdr:to>
      <xdr:col>8</xdr:col>
      <xdr:colOff>1576917</xdr:colOff>
      <xdr:row>27</xdr:row>
      <xdr:rowOff>139349</xdr:rowOff>
    </xdr:to>
    <xdr:sp macro="" textlink="">
      <xdr:nvSpPr>
        <xdr:cNvPr id="3" name="Freccia in su 2">
          <a:extLst>
            <a:ext uri="{FF2B5EF4-FFF2-40B4-BE49-F238E27FC236}">
              <a16:creationId xmlns:a16="http://schemas.microsoft.com/office/drawing/2014/main" id="{24EDFF23-5B2C-4DC9-84BD-B71426669BCF}"/>
            </a:ext>
          </a:extLst>
        </xdr:cNvPr>
        <xdr:cNvSpPr/>
      </xdr:nvSpPr>
      <xdr:spPr>
        <a:xfrm rot="10800000">
          <a:off x="7627938" y="4900084"/>
          <a:ext cx="148167" cy="351015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91722</xdr:colOff>
      <xdr:row>23</xdr:row>
      <xdr:rowOff>35278</xdr:rowOff>
    </xdr:from>
    <xdr:to>
      <xdr:col>1</xdr:col>
      <xdr:colOff>2003778</xdr:colOff>
      <xdr:row>26</xdr:row>
      <xdr:rowOff>98778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8AD3AC69-6AB4-42B3-90E5-38C37AF07286}"/>
            </a:ext>
          </a:extLst>
        </xdr:cNvPr>
        <xdr:cNvSpPr txBox="1"/>
      </xdr:nvSpPr>
      <xdr:spPr>
        <a:xfrm>
          <a:off x="91722" y="1686278"/>
          <a:ext cx="2010834" cy="6138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900" b="1" i="1"/>
            <a:t>Inserisci </a:t>
          </a:r>
          <a:r>
            <a:rPr lang="it-IT" sz="900" b="1" i="1" u="sng"/>
            <a:t>nelle</a:t>
          </a:r>
          <a:r>
            <a:rPr lang="it-IT" sz="900" b="1" i="1" u="sng" baseline="0"/>
            <a:t> celle di colore giallo </a:t>
          </a:r>
          <a:r>
            <a:rPr lang="it-IT" sz="900" b="1" i="1"/>
            <a:t>l'importo che</a:t>
          </a:r>
          <a:r>
            <a:rPr lang="it-IT" sz="900" b="1" i="1" baseline="0"/>
            <a:t> intedi richiedere per ogni voce di spesa.</a:t>
          </a:r>
        </a:p>
      </xdr:txBody>
    </xdr:sp>
    <xdr:clientData/>
  </xdr:twoCellAnchor>
  <xdr:twoCellAnchor>
    <xdr:from>
      <xdr:col>1</xdr:col>
      <xdr:colOff>2037234</xdr:colOff>
      <xdr:row>26</xdr:row>
      <xdr:rowOff>90560</xdr:rowOff>
    </xdr:from>
    <xdr:to>
      <xdr:col>2</xdr:col>
      <xdr:colOff>480475</xdr:colOff>
      <xdr:row>27</xdr:row>
      <xdr:rowOff>51858</xdr:rowOff>
    </xdr:to>
    <xdr:sp macro="" textlink="">
      <xdr:nvSpPr>
        <xdr:cNvPr id="5" name="Freccia in su 4">
          <a:extLst>
            <a:ext uri="{FF2B5EF4-FFF2-40B4-BE49-F238E27FC236}">
              <a16:creationId xmlns:a16="http://schemas.microsoft.com/office/drawing/2014/main" id="{BF366F7D-6FC3-4A43-9712-BFAE87A75FA0}"/>
            </a:ext>
          </a:extLst>
        </xdr:cNvPr>
        <xdr:cNvSpPr/>
      </xdr:nvSpPr>
      <xdr:spPr>
        <a:xfrm rot="7938394">
          <a:off x="2311844" y="2116061"/>
          <a:ext cx="144743" cy="496407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296334</xdr:colOff>
      <xdr:row>18</xdr:row>
      <xdr:rowOff>150813</xdr:rowOff>
    </xdr:from>
    <xdr:to>
      <xdr:col>5</xdr:col>
      <xdr:colOff>148166</xdr:colOff>
      <xdr:row>25</xdr:row>
      <xdr:rowOff>119945</xdr:rowOff>
    </xdr:to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D2AB4742-2F5B-4972-A1A8-A65C03736CFE}"/>
            </a:ext>
          </a:extLst>
        </xdr:cNvPr>
        <xdr:cNvSpPr txBox="1"/>
      </xdr:nvSpPr>
      <xdr:spPr>
        <a:xfrm>
          <a:off x="2439459" y="4167188"/>
          <a:ext cx="1661582" cy="12470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it-IT" sz="900" b="1" i="1">
              <a:solidFill>
                <a:schemeClr val="dk1"/>
              </a:solidFill>
              <a:latin typeface="+mn-lt"/>
              <a:ea typeface="+mn-ea"/>
              <a:cs typeface="+mn-cs"/>
            </a:rPr>
            <a:t>Qui troverai l'importo potenzialmente ammissibile per ogni voce di spesa, nel rispetto della soglia del 20% prevista dall'Avviso n.637 per Opere Murarie e Capitale circolante.</a:t>
          </a:r>
        </a:p>
      </xdr:txBody>
    </xdr:sp>
    <xdr:clientData/>
  </xdr:twoCellAnchor>
  <xdr:twoCellAnchor>
    <xdr:from>
      <xdr:col>3</xdr:col>
      <xdr:colOff>361265</xdr:colOff>
      <xdr:row>25</xdr:row>
      <xdr:rowOff>152078</xdr:rowOff>
    </xdr:from>
    <xdr:to>
      <xdr:col>3</xdr:col>
      <xdr:colOff>498405</xdr:colOff>
      <xdr:row>27</xdr:row>
      <xdr:rowOff>127406</xdr:rowOff>
    </xdr:to>
    <xdr:sp macro="" textlink="">
      <xdr:nvSpPr>
        <xdr:cNvPr id="7" name="Freccia in su 6">
          <a:extLst>
            <a:ext uri="{FF2B5EF4-FFF2-40B4-BE49-F238E27FC236}">
              <a16:creationId xmlns:a16="http://schemas.microsoft.com/office/drawing/2014/main" id="{F743329D-7318-4682-80CE-DD85B5E6B7E7}"/>
            </a:ext>
          </a:extLst>
        </xdr:cNvPr>
        <xdr:cNvSpPr/>
      </xdr:nvSpPr>
      <xdr:spPr>
        <a:xfrm rot="10800000">
          <a:off x="3416321" y="2169967"/>
          <a:ext cx="137140" cy="342217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5</xdr:col>
      <xdr:colOff>275167</xdr:colOff>
      <xdr:row>18</xdr:row>
      <xdr:rowOff>150812</xdr:rowOff>
    </xdr:from>
    <xdr:to>
      <xdr:col>7</xdr:col>
      <xdr:colOff>7055</xdr:colOff>
      <xdr:row>25</xdr:row>
      <xdr:rowOff>126999</xdr:rowOff>
    </xdr:to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65F20859-074B-4D20-AB86-6359875B2676}"/>
            </a:ext>
          </a:extLst>
        </xdr:cNvPr>
        <xdr:cNvSpPr txBox="1"/>
      </xdr:nvSpPr>
      <xdr:spPr>
        <a:xfrm>
          <a:off x="4228042" y="4167187"/>
          <a:ext cx="1827388" cy="1254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it-IT" sz="900" b="1" i="1">
              <a:solidFill>
                <a:schemeClr val="dk1"/>
              </a:solidFill>
              <a:latin typeface="+mn-lt"/>
              <a:ea typeface="+mn-ea"/>
              <a:cs typeface="+mn-cs"/>
            </a:rPr>
            <a:t>Qui troverai - in funzione del programma di spesa ammissibile (colonna D) - le agevolazioni massime che ti possono potenzialmnte essere concesse</a:t>
          </a:r>
        </a:p>
        <a:p>
          <a:pPr marL="0" indent="0" algn="ctr"/>
          <a:r>
            <a:rPr lang="it-IT" sz="900" b="1" i="1">
              <a:solidFill>
                <a:schemeClr val="dk1"/>
              </a:solidFill>
              <a:latin typeface="+mn-lt"/>
              <a:ea typeface="+mn-ea"/>
              <a:cs typeface="+mn-cs"/>
            </a:rPr>
            <a:t>(50% Fin agevolato e fino a 30% Fondo perduto)</a:t>
          </a:r>
        </a:p>
      </xdr:txBody>
    </xdr:sp>
    <xdr:clientData/>
  </xdr:twoCellAnchor>
  <xdr:twoCellAnchor>
    <xdr:from>
      <xdr:col>5</xdr:col>
      <xdr:colOff>802942</xdr:colOff>
      <xdr:row>25</xdr:row>
      <xdr:rowOff>163367</xdr:rowOff>
    </xdr:from>
    <xdr:to>
      <xdr:col>6</xdr:col>
      <xdr:colOff>36971</xdr:colOff>
      <xdr:row>27</xdr:row>
      <xdr:rowOff>138695</xdr:rowOff>
    </xdr:to>
    <xdr:sp macro="" textlink="">
      <xdr:nvSpPr>
        <xdr:cNvPr id="9" name="Freccia in su 8">
          <a:extLst>
            <a:ext uri="{FF2B5EF4-FFF2-40B4-BE49-F238E27FC236}">
              <a16:creationId xmlns:a16="http://schemas.microsoft.com/office/drawing/2014/main" id="{1B3D6DA6-070D-462B-8F1C-CE9FBBA0F110}"/>
            </a:ext>
          </a:extLst>
        </xdr:cNvPr>
        <xdr:cNvSpPr/>
      </xdr:nvSpPr>
      <xdr:spPr>
        <a:xfrm rot="13157367">
          <a:off x="4761109" y="2181256"/>
          <a:ext cx="137140" cy="342217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6</xdr:col>
      <xdr:colOff>214509</xdr:colOff>
      <xdr:row>25</xdr:row>
      <xdr:rowOff>167600</xdr:rowOff>
    </xdr:from>
    <xdr:to>
      <xdr:col>6</xdr:col>
      <xdr:colOff>351649</xdr:colOff>
      <xdr:row>27</xdr:row>
      <xdr:rowOff>142928</xdr:rowOff>
    </xdr:to>
    <xdr:sp macro="" textlink="">
      <xdr:nvSpPr>
        <xdr:cNvPr id="10" name="Freccia in su 9">
          <a:extLst>
            <a:ext uri="{FF2B5EF4-FFF2-40B4-BE49-F238E27FC236}">
              <a16:creationId xmlns:a16="http://schemas.microsoft.com/office/drawing/2014/main" id="{48F87F1D-EF27-42C1-AFB7-14829405F47F}"/>
            </a:ext>
          </a:extLst>
        </xdr:cNvPr>
        <xdr:cNvSpPr/>
      </xdr:nvSpPr>
      <xdr:spPr>
        <a:xfrm rot="8429847">
          <a:off x="5075787" y="2185489"/>
          <a:ext cx="137140" cy="342217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13</xdr:col>
      <xdr:colOff>738188</xdr:colOff>
      <xdr:row>38</xdr:row>
      <xdr:rowOff>63501</xdr:rowOff>
    </xdr:from>
    <xdr:to>
      <xdr:col>16</xdr:col>
      <xdr:colOff>15875</xdr:colOff>
      <xdr:row>42</xdr:row>
      <xdr:rowOff>87312</xdr:rowOff>
    </xdr:to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id="{B3CA6F14-BFED-4F9F-A845-E536A535D1EB}"/>
            </a:ext>
          </a:extLst>
        </xdr:cNvPr>
        <xdr:cNvSpPr txBox="1"/>
      </xdr:nvSpPr>
      <xdr:spPr>
        <a:xfrm>
          <a:off x="11818938" y="4659314"/>
          <a:ext cx="2595562" cy="7540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900" b="1" i="1"/>
            <a:t>Qui troverai</a:t>
          </a:r>
          <a:r>
            <a:rPr lang="it-IT" sz="900" b="1" i="1" baseline="0"/>
            <a:t> - in funzione del programma di spesa ammissibile e delle agevolazioni massime concedibili - l'apporto di mezzi propri necessario per la corretta realizzazione dell'iniziativa</a:t>
          </a:r>
        </a:p>
      </xdr:txBody>
    </xdr:sp>
    <xdr:clientData/>
  </xdr:twoCellAnchor>
  <xdr:twoCellAnchor>
    <xdr:from>
      <xdr:col>15</xdr:col>
      <xdr:colOff>660400</xdr:colOff>
      <xdr:row>36</xdr:row>
      <xdr:rowOff>107419</xdr:rowOff>
    </xdr:from>
    <xdr:to>
      <xdr:col>15</xdr:col>
      <xdr:colOff>808567</xdr:colOff>
      <xdr:row>37</xdr:row>
      <xdr:rowOff>156810</xdr:rowOff>
    </xdr:to>
    <xdr:sp macro="" textlink="">
      <xdr:nvSpPr>
        <xdr:cNvPr id="12" name="Freccia in su 11">
          <a:extLst>
            <a:ext uri="{FF2B5EF4-FFF2-40B4-BE49-F238E27FC236}">
              <a16:creationId xmlns:a16="http://schemas.microsoft.com/office/drawing/2014/main" id="{0F461945-AF7A-4029-8DA0-299410B2BE97}"/>
            </a:ext>
          </a:extLst>
        </xdr:cNvPr>
        <xdr:cNvSpPr/>
      </xdr:nvSpPr>
      <xdr:spPr>
        <a:xfrm>
          <a:off x="13868400" y="4338107"/>
          <a:ext cx="148167" cy="231953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 editAs="oneCell">
    <xdr:from>
      <xdr:col>1</xdr:col>
      <xdr:colOff>105456</xdr:colOff>
      <xdr:row>0</xdr:row>
      <xdr:rowOff>68036</xdr:rowOff>
    </xdr:from>
    <xdr:to>
      <xdr:col>9</xdr:col>
      <xdr:colOff>632733</xdr:colOff>
      <xdr:row>13</xdr:row>
      <xdr:rowOff>67716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4D135217-291A-8369-83F1-B6C835504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242" y="68036"/>
          <a:ext cx="8582705" cy="2358251"/>
        </a:xfrm>
        <a:prstGeom prst="rect">
          <a:avLst/>
        </a:prstGeom>
      </xdr:spPr>
    </xdr:pic>
    <xdr:clientData/>
  </xdr:twoCellAnchor>
  <xdr:twoCellAnchor>
    <xdr:from>
      <xdr:col>3</xdr:col>
      <xdr:colOff>428625</xdr:colOff>
      <xdr:row>13</xdr:row>
      <xdr:rowOff>95250</xdr:rowOff>
    </xdr:from>
    <xdr:to>
      <xdr:col>8</xdr:col>
      <xdr:colOff>404812</xdr:colOff>
      <xdr:row>17</xdr:row>
      <xdr:rowOff>158750</xdr:rowOff>
    </xdr:to>
    <xdr:sp macro="" textlink="">
      <xdr:nvSpPr>
        <xdr:cNvPr id="14" name="CasellaDiTesto 13">
          <a:extLst>
            <a:ext uri="{FF2B5EF4-FFF2-40B4-BE49-F238E27FC236}">
              <a16:creationId xmlns:a16="http://schemas.microsoft.com/office/drawing/2014/main" id="{5B947F48-8801-4F92-AB92-BE3399626FD7}"/>
            </a:ext>
          </a:extLst>
        </xdr:cNvPr>
        <xdr:cNvSpPr txBox="1"/>
      </xdr:nvSpPr>
      <xdr:spPr>
        <a:xfrm>
          <a:off x="3476625" y="2468563"/>
          <a:ext cx="3127375" cy="79375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000" b="1" i="1">
              <a:solidFill>
                <a:schemeClr val="tx1"/>
              </a:solidFill>
            </a:rPr>
            <a:t>Indica qui se sei</a:t>
          </a:r>
          <a:r>
            <a:rPr lang="it-IT" sz="1000" b="1" i="1" baseline="0">
              <a:solidFill>
                <a:schemeClr val="tx1"/>
              </a:solidFill>
            </a:rPr>
            <a:t> un'impresa iscritta nella sezione speciale di "Start-up innovativa" in C.C.I.A.A</a:t>
          </a:r>
        </a:p>
      </xdr:txBody>
    </xdr:sp>
    <xdr:clientData/>
  </xdr:twoCellAnchor>
  <xdr:twoCellAnchor>
    <xdr:from>
      <xdr:col>3</xdr:col>
      <xdr:colOff>45359</xdr:colOff>
      <xdr:row>15</xdr:row>
      <xdr:rowOff>99785</xdr:rowOff>
    </xdr:from>
    <xdr:to>
      <xdr:col>3</xdr:col>
      <xdr:colOff>367399</xdr:colOff>
      <xdr:row>15</xdr:row>
      <xdr:rowOff>352652</xdr:rowOff>
    </xdr:to>
    <xdr:sp macro="" textlink="">
      <xdr:nvSpPr>
        <xdr:cNvPr id="15" name="Freccia in su 14">
          <a:extLst>
            <a:ext uri="{FF2B5EF4-FFF2-40B4-BE49-F238E27FC236}">
              <a16:creationId xmlns:a16="http://schemas.microsoft.com/office/drawing/2014/main" id="{8C27F6E8-AF9A-4D49-B473-DEFD8E17A7FE}"/>
            </a:ext>
          </a:extLst>
        </xdr:cNvPr>
        <xdr:cNvSpPr/>
      </xdr:nvSpPr>
      <xdr:spPr>
        <a:xfrm rot="16200000">
          <a:off x="3127945" y="2786628"/>
          <a:ext cx="252867" cy="32204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849D0-039B-4E17-811D-04EA2F443ACB}">
  <dimension ref="A1"/>
  <sheetViews>
    <sheetView showGridLines="0" zoomScale="60" zoomScaleNormal="60"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P44"/>
  <sheetViews>
    <sheetView showGridLines="0" tabSelected="1" zoomScale="70" zoomScaleNormal="70" workbookViewId="0">
      <selection activeCell="C30" sqref="C30"/>
    </sheetView>
  </sheetViews>
  <sheetFormatPr defaultColWidth="17" defaultRowHeight="14.5" x14ac:dyDescent="0.35"/>
  <cols>
    <col min="1" max="1" width="1.36328125" customWidth="1"/>
    <col min="2" max="2" width="29.36328125" bestFit="1" customWidth="1"/>
    <col min="3" max="4" width="12.90625" bestFit="1" customWidth="1"/>
    <col min="5" max="5" width="12.90625" hidden="1" customWidth="1"/>
    <col min="6" max="6" width="12.90625" customWidth="1"/>
    <col min="7" max="7" width="17.08984375" bestFit="1" customWidth="1"/>
    <col min="8" max="8" width="2.1796875" customWidth="1"/>
    <col min="9" max="9" width="28" bestFit="1" customWidth="1"/>
    <col min="11" max="11" width="3.6328125" customWidth="1"/>
    <col min="12" max="12" width="15.90625" hidden="1" customWidth="1"/>
    <col min="13" max="13" width="25.36328125" bestFit="1" customWidth="1"/>
    <col min="14" max="14" width="13.36328125" bestFit="1" customWidth="1"/>
  </cols>
  <sheetData>
    <row r="16" spans="2:3" ht="32.5" customHeight="1" x14ac:dyDescent="0.35">
      <c r="B16" s="1" t="s">
        <v>0</v>
      </c>
      <c r="C16" s="30"/>
    </row>
    <row r="29" spans="2:16" ht="31.5" x14ac:dyDescent="0.35">
      <c r="B29" s="18" t="s">
        <v>3</v>
      </c>
      <c r="C29" s="10" t="s">
        <v>4</v>
      </c>
      <c r="D29" s="10" t="s">
        <v>5</v>
      </c>
      <c r="E29" s="10" t="s">
        <v>14</v>
      </c>
      <c r="F29" s="10" t="s">
        <v>6</v>
      </c>
      <c r="G29" s="10" t="s">
        <v>7</v>
      </c>
      <c r="I29" s="42" t="s">
        <v>31</v>
      </c>
      <c r="J29" s="42"/>
      <c r="K29" s="13"/>
      <c r="L29" s="3">
        <v>1000000</v>
      </c>
      <c r="M29" s="35" t="s">
        <v>21</v>
      </c>
      <c r="N29" s="35"/>
      <c r="O29" s="35" t="s">
        <v>22</v>
      </c>
      <c r="P29" s="35"/>
    </row>
    <row r="30" spans="2:16" ht="23.5" customHeight="1" x14ac:dyDescent="0.35">
      <c r="B30" s="8" t="s">
        <v>13</v>
      </c>
      <c r="C30" s="31">
        <v>0</v>
      </c>
      <c r="D30" s="3">
        <f>C30</f>
        <v>0</v>
      </c>
      <c r="E30" s="4"/>
      <c r="F30" s="43"/>
      <c r="G30" s="43"/>
      <c r="I30" s="41" t="s">
        <v>16</v>
      </c>
      <c r="J30" s="41"/>
      <c r="K30" s="13"/>
      <c r="L30" s="3">
        <v>2200000</v>
      </c>
      <c r="M30" s="22" t="s">
        <v>23</v>
      </c>
      <c r="N30" s="23">
        <f ca="1">D34</f>
        <v>0</v>
      </c>
      <c r="O30" s="36" t="s">
        <v>27</v>
      </c>
      <c r="P30" s="38">
        <f ca="1">J31</f>
        <v>0</v>
      </c>
    </row>
    <row r="31" spans="2:16" ht="23.5" customHeight="1" x14ac:dyDescent="0.35">
      <c r="B31" s="8" t="s">
        <v>8</v>
      </c>
      <c r="C31" s="31">
        <v>0</v>
      </c>
      <c r="D31" s="3">
        <f t="shared" ref="D31:D32" si="0">C31</f>
        <v>0</v>
      </c>
      <c r="E31" s="4"/>
      <c r="F31" s="44"/>
      <c r="G31" s="44"/>
      <c r="I31" s="17" t="s">
        <v>17</v>
      </c>
      <c r="J31" s="15">
        <f ca="1">F36</f>
        <v>0</v>
      </c>
      <c r="K31" s="13"/>
      <c r="L31" s="3">
        <v>2000000</v>
      </c>
      <c r="M31" s="22" t="s">
        <v>24</v>
      </c>
      <c r="N31" s="23">
        <f>0.22*(D30+D31+D32)</f>
        <v>0</v>
      </c>
      <c r="O31" s="37"/>
      <c r="P31" s="39"/>
    </row>
    <row r="32" spans="2:16" ht="23.5" customHeight="1" x14ac:dyDescent="0.35">
      <c r="B32" s="8" t="s">
        <v>9</v>
      </c>
      <c r="C32" s="31">
        <v>0</v>
      </c>
      <c r="D32" s="3">
        <f t="shared" si="0"/>
        <v>0</v>
      </c>
      <c r="E32" s="4"/>
      <c r="F32" s="44"/>
      <c r="G32" s="44"/>
      <c r="I32" s="17" t="s">
        <v>32</v>
      </c>
      <c r="J32" s="15">
        <f ca="1">IF(C16="SI",G36,MIN((1-L34)*L29,G36))</f>
        <v>0</v>
      </c>
      <c r="K32" s="13"/>
      <c r="L32" s="3">
        <v>4400000</v>
      </c>
      <c r="M32" s="22" t="s">
        <v>25</v>
      </c>
      <c r="N32" s="23">
        <f ca="1">D33*0.1</f>
        <v>0</v>
      </c>
      <c r="O32" s="36" t="s">
        <v>15</v>
      </c>
      <c r="P32" s="38">
        <f ca="1">J32</f>
        <v>0</v>
      </c>
    </row>
    <row r="33" spans="2:16" ht="23.5" customHeight="1" x14ac:dyDescent="0.35">
      <c r="B33" s="8" t="s">
        <v>10</v>
      </c>
      <c r="C33" s="31">
        <v>0</v>
      </c>
      <c r="D33" s="3">
        <f ca="1">IF(C33&gt;D34*0.2,D34*0.2,C33)</f>
        <v>0</v>
      </c>
      <c r="E33" s="7" t="e">
        <f ca="1">D33/D34</f>
        <v>#DIV/0!</v>
      </c>
      <c r="F33" s="45"/>
      <c r="G33" s="45"/>
      <c r="I33" s="17" t="s">
        <v>19</v>
      </c>
      <c r="J33" s="15">
        <f ca="1">SUM(J31:J32)</f>
        <v>0</v>
      </c>
      <c r="K33" s="14"/>
      <c r="L33" s="11" t="s">
        <v>18</v>
      </c>
      <c r="M33" s="22" t="s">
        <v>26</v>
      </c>
      <c r="N33" s="23">
        <f ca="1">D35</f>
        <v>0</v>
      </c>
      <c r="O33" s="37"/>
      <c r="P33" s="39"/>
    </row>
    <row r="34" spans="2:16" ht="23.5" customHeight="1" x14ac:dyDescent="0.35">
      <c r="B34" s="25" t="s">
        <v>11</v>
      </c>
      <c r="C34" s="5">
        <f>SUM(C30:C33)</f>
        <v>0</v>
      </c>
      <c r="D34" s="5">
        <f ca="1">SUM(D30:D33)</f>
        <v>0</v>
      </c>
      <c r="E34" s="26"/>
      <c r="F34" s="5">
        <f ca="1">F36-F35</f>
        <v>0</v>
      </c>
      <c r="G34" s="5">
        <f ca="1">G36-G35</f>
        <v>0</v>
      </c>
      <c r="K34" s="13"/>
      <c r="L34" s="12">
        <f ca="1">IF(C16="SI",J31/L32,J31/L30)</f>
        <v>0</v>
      </c>
      <c r="M34" s="22" t="s">
        <v>28</v>
      </c>
      <c r="N34" s="23">
        <f ca="1">SUM(N30:N33)</f>
        <v>0</v>
      </c>
      <c r="O34" s="24" t="s">
        <v>29</v>
      </c>
      <c r="P34" s="27">
        <f ca="1">SUM(P30:P32)</f>
        <v>0</v>
      </c>
    </row>
    <row r="35" spans="2:16" ht="23.5" customHeight="1" x14ac:dyDescent="0.35">
      <c r="B35" s="9" t="s">
        <v>12</v>
      </c>
      <c r="C35" s="31">
        <v>0</v>
      </c>
      <c r="D35" s="3">
        <f ca="1">IF(C35&gt;D34*0.2,D34*0.2,C35)</f>
        <v>0</v>
      </c>
      <c r="E35" s="7" t="e">
        <f ca="1">D35/D34</f>
        <v>#DIV/0!</v>
      </c>
      <c r="F35" s="3">
        <f ca="1">D35*0.5</f>
        <v>0</v>
      </c>
      <c r="G35" s="3">
        <f ca="1">D35*0.3</f>
        <v>0</v>
      </c>
      <c r="I35" s="40" t="str">
        <f ca="1">IF(J32&lt;G36,"Il fondo perduto è stato rimodulato in diminuzione al fine di rispettare i limiti dell'art.22 del Reg GBER","Il mix agevolativo rispetta i limiti previsti dall'art.22 del Reg.Gber")</f>
        <v>Il mix agevolativo rispetta i limiti previsti dall'art.22 del Reg.Gber</v>
      </c>
      <c r="J35" s="40"/>
      <c r="K35" s="13"/>
      <c r="L35" s="12">
        <f ca="1">IF(C16="SI",J32/L31,J32/L29)</f>
        <v>0</v>
      </c>
    </row>
    <row r="36" spans="2:16" ht="23.5" customHeight="1" x14ac:dyDescent="0.35">
      <c r="B36" s="20" t="s">
        <v>20</v>
      </c>
      <c r="C36" s="19">
        <f>C34+C35</f>
        <v>0</v>
      </c>
      <c r="D36" s="19">
        <f t="shared" ref="D36" ca="1" si="1">D34+D35</f>
        <v>0</v>
      </c>
      <c r="E36" s="21"/>
      <c r="F36" s="19">
        <f ca="1">D36*0.5</f>
        <v>0</v>
      </c>
      <c r="G36" s="19">
        <f ca="1">D36*0.3</f>
        <v>0</v>
      </c>
      <c r="I36" s="40"/>
      <c r="J36" s="40"/>
      <c r="L36" s="12">
        <f ca="1">SUM(L34:L35)</f>
        <v>0</v>
      </c>
      <c r="O36" s="28" t="s">
        <v>30</v>
      </c>
      <c r="P36" s="29">
        <f ca="1">N34-P34</f>
        <v>0</v>
      </c>
    </row>
    <row r="37" spans="2:16" ht="23.5" customHeight="1" x14ac:dyDescent="0.35">
      <c r="C37" s="6"/>
      <c r="D37" s="6"/>
      <c r="E37" s="6"/>
      <c r="F37" s="32">
        <f ca="1">D36*0.8</f>
        <v>0</v>
      </c>
      <c r="G37" s="33"/>
      <c r="I37" s="16"/>
      <c r="J37" s="16"/>
    </row>
    <row r="38" spans="2:16" ht="14.5" customHeight="1" x14ac:dyDescent="0.35">
      <c r="C38" s="34" t="str">
        <f>IF(C36&gt;2500000,"ERRORE: Rimodulare il programma di spesa nel limite di € 2.500.000,00 previsto dall'Avviso Pubblico", "Il programma di spesa previsto rispetta il limite di € 2.500.000,00 previsto dall'Avviso Pubblico")</f>
        <v>Il programma di spesa previsto rispetta il limite di € 2.500.000,00 previsto dall'Avviso Pubblico</v>
      </c>
      <c r="D38" s="2"/>
      <c r="I38" s="16"/>
      <c r="J38" s="16"/>
    </row>
    <row r="39" spans="2:16" x14ac:dyDescent="0.35">
      <c r="C39" s="34"/>
      <c r="D39" s="2"/>
      <c r="I39" s="16"/>
      <c r="J39" s="16"/>
    </row>
    <row r="40" spans="2:16" ht="14.5" customHeight="1" x14ac:dyDescent="0.35">
      <c r="C40" s="34"/>
      <c r="D40" s="2"/>
    </row>
    <row r="41" spans="2:16" x14ac:dyDescent="0.35">
      <c r="C41" s="34"/>
      <c r="D41" s="2"/>
    </row>
    <row r="42" spans="2:16" x14ac:dyDescent="0.35">
      <c r="C42" s="34"/>
    </row>
    <row r="43" spans="2:16" x14ac:dyDescent="0.35">
      <c r="C43" s="34"/>
    </row>
    <row r="44" spans="2:16" ht="21.5" customHeight="1" x14ac:dyDescent="0.35">
      <c r="C44" s="34"/>
    </row>
  </sheetData>
  <sheetProtection algorithmName="SHA-512" hashValue="BaT7Cz2ngPNyCCoPTeD0r1dRQ2JnLk062RZCSTBNatA16Agi2KhlgpvGNS7sa23R+RJmI3G8LvSTWywKvhDiqQ==" saltValue="IyL7lNgyx4RDdQIJmLQQPQ==" spinCount="100000" sheet="1" selectLockedCells="1"/>
  <mergeCells count="13">
    <mergeCell ref="F37:G37"/>
    <mergeCell ref="C38:C44"/>
    <mergeCell ref="M29:N29"/>
    <mergeCell ref="O29:P29"/>
    <mergeCell ref="O30:O31"/>
    <mergeCell ref="P30:P31"/>
    <mergeCell ref="O32:O33"/>
    <mergeCell ref="P32:P33"/>
    <mergeCell ref="I35:J36"/>
    <mergeCell ref="I30:J30"/>
    <mergeCell ref="I29:J29"/>
    <mergeCell ref="F30:F33"/>
    <mergeCell ref="G30:G33"/>
  </mergeCells>
  <conditionalFormatting sqref="C38">
    <cfRule type="cellIs" dxfId="3" priority="3" operator="equal">
      <formula>"Il programma di spesa previsto rispetta il limite di € 2.500.000,00 previsto dall'Avviso Pubblico"</formula>
    </cfRule>
    <cfRule type="cellIs" dxfId="2" priority="4" operator="equal">
      <formula>"ERRORE: Rimodulare il programma di spesa nel limite di € 2.500.000,00 previsto dall'Avviso Pubblico"</formula>
    </cfRule>
  </conditionalFormatting>
  <conditionalFormatting sqref="I35 I37:J39">
    <cfRule type="cellIs" dxfId="1" priority="1" operator="equal">
      <formula>"Il mix agevolativo rispetta i limiti previsti dall'art.22 del Reg.Gber"</formula>
    </cfRule>
    <cfRule type="cellIs" dxfId="0" priority="2" operator="equal">
      <formula>"Il fondo perduto è stato rimodulato in diminuzione al fine di rispettare i limiti dell'art.22 del Reg GBER"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243885B-85D3-4A2C-B8F6-1717A4B21BFF}">
          <x14:formula1>
            <xm:f>dati!$C$3:$C$4</xm:f>
          </x14:formula1>
          <xm:sqref>C16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F6AF3-1CDF-44E5-ADD3-39E4EFC5D904}">
  <dimension ref="C3:C4"/>
  <sheetViews>
    <sheetView workbookViewId="0">
      <selection activeCell="C5" sqref="C5"/>
    </sheetView>
  </sheetViews>
  <sheetFormatPr defaultRowHeight="14.5" x14ac:dyDescent="0.35"/>
  <sheetData>
    <row r="3" spans="3:3" x14ac:dyDescent="0.35">
      <c r="C3" t="s">
        <v>1</v>
      </c>
    </row>
    <row r="4" spans="3:3" x14ac:dyDescent="0.35">
      <c r="C4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Istruzioni utilizzo foglio</vt:lpstr>
      <vt:lpstr>Simulazione calcolo agevolazion</vt:lpstr>
      <vt:lpstr>dati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Rotella Gabriele</dc:creator>
  <cp:lastModifiedBy>Rotella Gabriele</cp:lastModifiedBy>
  <dcterms:created xsi:type="dcterms:W3CDTF">2015-06-05T18:19:34Z</dcterms:created>
  <dcterms:modified xsi:type="dcterms:W3CDTF">2026-02-24T09:07:49Z</dcterms:modified>
</cp:coreProperties>
</file>