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tella\Desktop\Cultura Cresca - ESL DA PUBBLICARE\Da pubblicare\"/>
    </mc:Choice>
  </mc:AlternateContent>
  <xr:revisionPtr revIDLastSave="0" documentId="13_ncr:1_{D10AD8F5-26F9-4447-A511-7F7B85D1E830}" xr6:coauthVersionLast="47" xr6:coauthVersionMax="47" xr10:uidLastSave="{00000000-0000-0000-0000-000000000000}"/>
  <bookViews>
    <workbookView xWindow="-110" yWindow="-110" windowWidth="19420" windowHeight="10300" activeTab="1" xr2:uid="{0AE906C1-790B-4478-87FB-5D08D4D17344}"/>
  </bookViews>
  <sheets>
    <sheet name="Istruzioni utilizzo" sheetId="11" r:id="rId1"/>
    <sheet name="Capo A_simulazione agevolazioni" sheetId="4" r:id="rId2"/>
    <sheet name="Foglio2" sheetId="9" state="hidden" r:id="rId3"/>
  </sheets>
  <calcPr calcId="191028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19" i="4" s="1"/>
  <c r="C21" i="4" s="1"/>
  <c r="E15" i="4"/>
  <c r="E14" i="4"/>
  <c r="E13" i="4"/>
  <c r="K14" i="4" l="1"/>
  <c r="K13" i="4"/>
  <c r="M13" i="4"/>
  <c r="M14" i="4"/>
  <c r="K15" i="4"/>
  <c r="M15" i="4"/>
  <c r="E16" i="4"/>
  <c r="F16" i="4"/>
  <c r="K16" i="4"/>
  <c r="M16" i="4"/>
  <c r="E17" i="4"/>
  <c r="G17" i="4"/>
  <c r="H17" i="4"/>
  <c r="K17" i="4"/>
  <c r="M17" i="4"/>
  <c r="E18" i="4"/>
  <c r="F18" i="4"/>
  <c r="G18" i="4"/>
  <c r="H18" i="4"/>
  <c r="M18" i="4"/>
  <c r="E19" i="4"/>
  <c r="G19" i="4"/>
  <c r="H19" i="4"/>
  <c r="G20" i="4"/>
</calcChain>
</file>

<file path=xl/sharedStrings.xml><?xml version="1.0" encoding="utf-8"?>
<sst xmlns="http://schemas.openxmlformats.org/spreadsheetml/2006/main" count="48" uniqueCount="39">
  <si>
    <t>VOCE DI SPESA</t>
  </si>
  <si>
    <t>Ammissibilità 
Normativa</t>
  </si>
  <si>
    <t>Controllo OM e CC</t>
  </si>
  <si>
    <t>//</t>
  </si>
  <si>
    <t>Totale investimenti</t>
  </si>
  <si>
    <t>Capitale Circolante</t>
  </si>
  <si>
    <t>Controllo programma di spesa</t>
  </si>
  <si>
    <t>IMPIEGHI</t>
  </si>
  <si>
    <t>FONTI</t>
  </si>
  <si>
    <t>Investimenti ammessi</t>
  </si>
  <si>
    <t>Fin. Agevolato investimento</t>
  </si>
  <si>
    <t>Fin. agevolato circolante</t>
  </si>
  <si>
    <t>Fondo perduto Investimento</t>
  </si>
  <si>
    <t>IVA Opere murarie</t>
  </si>
  <si>
    <t>Fondo perduto circolante</t>
  </si>
  <si>
    <t>Circolante ammesso</t>
  </si>
  <si>
    <t>Totale Impieghi</t>
  </si>
  <si>
    <t>Totale Fonti</t>
  </si>
  <si>
    <t>Sicilia</t>
  </si>
  <si>
    <t>Si</t>
  </si>
  <si>
    <t>Calabria</t>
  </si>
  <si>
    <t>No</t>
  </si>
  <si>
    <t>Puglia</t>
  </si>
  <si>
    <t>Sardegna</t>
  </si>
  <si>
    <t>Campania</t>
  </si>
  <si>
    <t>Molise</t>
  </si>
  <si>
    <t>Basilicata</t>
  </si>
  <si>
    <t>IMPORTO RICHIESTO</t>
  </si>
  <si>
    <t>Impianti, macchinari, attrezzature, arredi e mezzi mobili</t>
  </si>
  <si>
    <t>Beni immateriali ad utilità pluriennale</t>
  </si>
  <si>
    <t>Consulenze Specialistiche</t>
  </si>
  <si>
    <t>Opere Murarie</t>
  </si>
  <si>
    <t>CONTRIBUTO 
Fondo Perduto</t>
  </si>
  <si>
    <t>IMPORTO AMMISSIBILE</t>
  </si>
  <si>
    <t>Totale Programma di spesa</t>
  </si>
  <si>
    <t>CONTRIBUTO 
Fin. Agevolato</t>
  </si>
  <si>
    <t>Mezzi propri da apportare</t>
  </si>
  <si>
    <t>IVA IMA, BP e CS</t>
  </si>
  <si>
    <t>Come si calcola l'ESL che verrà generato da questa proposta progettuale?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</si>
</sst>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]\ * #,##0.00_-;\-[$€]\ * #,##0.00_-;_-[$€]\ * &quot;-&quot;??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B050"/>
      <name val="Arial"/>
      <family val="2"/>
    </font>
    <font>
      <b/>
      <i/>
      <sz val="14"/>
      <color theme="1"/>
      <name val="Calibri"/>
      <family val="2"/>
      <scheme val="minor"/>
    </font>
    <font>
      <i/>
      <sz val="11"/>
      <name val="Arial"/>
      <family val="2"/>
    </font>
    <font>
      <b/>
      <i/>
      <sz val="11"/>
      <name val="Arial"/>
      <family val="2"/>
    </font>
    <font>
      <b/>
      <sz val="16"/>
      <color rgb="FF00B050"/>
      <name val="Arial"/>
      <family val="2"/>
    </font>
    <font>
      <b/>
      <sz val="11"/>
      <color rgb="FFFF0000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165" fontId="2" fillId="3" borderId="5" xfId="3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9" fontId="3" fillId="0" borderId="5" xfId="1" applyFont="1" applyBorder="1" applyAlignment="1" applyProtection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9" fontId="3" fillId="0" borderId="5" xfId="1" applyFont="1" applyFill="1" applyBorder="1" applyAlignment="1" applyProtection="1">
      <alignment horizontal="center" vertical="center"/>
    </xf>
    <xf numFmtId="10" fontId="10" fillId="0" borderId="5" xfId="1" applyNumberFormat="1" applyFont="1" applyBorder="1" applyAlignment="1" applyProtection="1">
      <alignment horizontal="center" vertical="center"/>
    </xf>
    <xf numFmtId="165" fontId="2" fillId="0" borderId="5" xfId="3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65" fontId="5" fillId="0" borderId="5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15" fillId="0" borderId="5" xfId="1" applyNumberFormat="1" applyFont="1" applyFill="1" applyBorder="1" applyAlignment="1" applyProtection="1">
      <alignment horizontal="center" vertical="center" wrapText="1"/>
    </xf>
    <xf numFmtId="165" fontId="8" fillId="0" borderId="5" xfId="3" applyNumberFormat="1" applyFont="1" applyFill="1" applyBorder="1" applyAlignment="1" applyProtection="1">
      <alignment horizontal="center" vertical="center"/>
    </xf>
    <xf numFmtId="9" fontId="3" fillId="0" borderId="1" xfId="1" applyFont="1" applyBorder="1" applyAlignment="1" applyProtection="1">
      <alignment horizontal="center" vertical="center"/>
    </xf>
    <xf numFmtId="10" fontId="10" fillId="0" borderId="1" xfId="1" applyNumberFormat="1" applyFont="1" applyBorder="1" applyAlignment="1" applyProtection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9" fontId="3" fillId="6" borderId="5" xfId="1" applyFont="1" applyFill="1" applyBorder="1" applyAlignment="1" applyProtection="1">
      <alignment horizontal="center" vertical="center"/>
    </xf>
    <xf numFmtId="165" fontId="3" fillId="6" borderId="5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9" fontId="3" fillId="8" borderId="5" xfId="1" applyFont="1" applyFill="1" applyBorder="1" applyAlignment="1" applyProtection="1">
      <alignment horizontal="center" vertical="center"/>
    </xf>
    <xf numFmtId="165" fontId="3" fillId="8" borderId="5" xfId="0" applyNumberFormat="1" applyFont="1" applyFill="1" applyBorder="1" applyAlignment="1">
      <alignment horizontal="center" vertical="center"/>
    </xf>
    <xf numFmtId="165" fontId="4" fillId="8" borderId="5" xfId="0" applyNumberFormat="1" applyFont="1" applyFill="1" applyBorder="1" applyAlignment="1">
      <alignment horizontal="center" vertical="center"/>
    </xf>
    <xf numFmtId="165" fontId="3" fillId="6" borderId="5" xfId="3" applyNumberFormat="1" applyFont="1" applyFill="1" applyBorder="1" applyAlignment="1" applyProtection="1">
      <alignment horizontal="center" vertical="center"/>
    </xf>
    <xf numFmtId="165" fontId="3" fillId="8" borderId="5" xfId="3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3" fillId="5" borderId="0" xfId="0" applyNumberFormat="1" applyFont="1" applyFill="1" applyAlignment="1">
      <alignment horizontal="center" vertical="center"/>
    </xf>
    <xf numFmtId="165" fontId="3" fillId="5" borderId="8" xfId="0" applyNumberFormat="1" applyFont="1" applyFill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65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4">
    <cellStyle name="Euro" xfId="2" xr:uid="{28F02143-0683-4444-BA28-69723A0EA8AC}"/>
    <cellStyle name="Normale" xfId="0" builtinId="0"/>
    <cellStyle name="Percentuale" xfId="1" builtinId="5"/>
    <cellStyle name="Valuta" xfId="3" builtinId="4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311150</xdr:colOff>
      <xdr:row>2</xdr:row>
      <xdr:rowOff>12701</xdr:rowOff>
    </xdr:from>
    <xdr:to>
      <xdr:col>10</xdr:col>
      <xdr:colOff>591457</xdr:colOff>
      <xdr:row>17</xdr:row>
      <xdr:rowOff>57151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F77E437-4C30-1FEF-1C28-DB6C30539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0" y="381001"/>
          <a:ext cx="5766707" cy="280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3654274</xdr:colOff>
      <xdr:row>8</xdr:row>
      <xdr:rowOff>219225</xdr:rowOff>
    </xdr:from>
    <xdr:to>
      <xdr:col>2</xdr:col>
      <xdr:colOff>512535</xdr:colOff>
      <xdr:row>9</xdr:row>
      <xdr:rowOff>222250</xdr:rowOff>
    </xdr:to>
    <xdr:sp macro="" textlink="">
      <xdr:nvSpPr>
        <xdr:cNvPr id="2" name="Freccia in su 1">
          <a:extLst>
            <a:ext uri="{FF2B5EF4-FFF2-40B4-BE49-F238E27FC236}">
              <a16:creationId xmlns:a16="http://schemas.microsoft.com/office/drawing/2014/main" id="{7D93C642-0427-A1C8-4A40-4878D0625A67}"/>
            </a:ext>
          </a:extLst>
        </xdr:cNvPr>
        <xdr:cNvSpPr/>
      </xdr:nvSpPr>
      <xdr:spPr>
        <a:xfrm rot="7938394">
          <a:off x="3881059" y="1781024"/>
          <a:ext cx="235858" cy="52009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1953381</xdr:colOff>
      <xdr:row>0</xdr:row>
      <xdr:rowOff>71061</xdr:rowOff>
    </xdr:from>
    <xdr:to>
      <xdr:col>2</xdr:col>
      <xdr:colOff>10584</xdr:colOff>
      <xdr:row>8</xdr:row>
      <xdr:rowOff>43846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AFB58A1-82A6-AF20-608D-5D1E42622F26}"/>
            </a:ext>
          </a:extLst>
        </xdr:cNvPr>
        <xdr:cNvSpPr txBox="1"/>
      </xdr:nvSpPr>
      <xdr:spPr>
        <a:xfrm>
          <a:off x="2038048" y="71061"/>
          <a:ext cx="1719036" cy="16767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Inserisci </a:t>
          </a:r>
          <a:r>
            <a:rPr lang="it-IT" sz="1200" b="1" i="1" u="sng"/>
            <a:t>nelle</a:t>
          </a:r>
          <a:r>
            <a:rPr lang="it-IT" sz="1200" b="1" i="1" u="sng" baseline="0"/>
            <a:t> celle di colore giallo </a:t>
          </a:r>
          <a:r>
            <a:rPr lang="it-IT" sz="1200" b="1" i="1"/>
            <a:t>l'importo che</a:t>
          </a:r>
          <a:r>
            <a:rPr lang="it-IT" sz="1200" b="1" i="1" baseline="0"/>
            <a:t> intedi richiedere per ogni voce di spesa.</a:t>
          </a:r>
        </a:p>
      </xdr:txBody>
    </xdr:sp>
    <xdr:clientData/>
  </xdr:twoCellAnchor>
  <xdr:twoCellAnchor>
    <xdr:from>
      <xdr:col>4</xdr:col>
      <xdr:colOff>615042</xdr:colOff>
      <xdr:row>8</xdr:row>
      <xdr:rowOff>107044</xdr:rowOff>
    </xdr:from>
    <xdr:to>
      <xdr:col>4</xdr:col>
      <xdr:colOff>850900</xdr:colOff>
      <xdr:row>10</xdr:row>
      <xdr:rowOff>161472</xdr:rowOff>
    </xdr:to>
    <xdr:sp macro="" textlink="">
      <xdr:nvSpPr>
        <xdr:cNvPr id="4" name="Freccia in su 3">
          <a:extLst>
            <a:ext uri="{FF2B5EF4-FFF2-40B4-BE49-F238E27FC236}">
              <a16:creationId xmlns:a16="http://schemas.microsoft.com/office/drawing/2014/main" id="{9DB76240-D9F6-45A2-96B0-52918612D138}"/>
            </a:ext>
          </a:extLst>
        </xdr:cNvPr>
        <xdr:cNvSpPr/>
      </xdr:nvSpPr>
      <xdr:spPr>
        <a:xfrm rot="10800000">
          <a:off x="8507185" y="1830615"/>
          <a:ext cx="235858" cy="526143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1238250</xdr:colOff>
      <xdr:row>0</xdr:row>
      <xdr:rowOff>70757</xdr:rowOff>
    </xdr:from>
    <xdr:to>
      <xdr:col>6</xdr:col>
      <xdr:colOff>317500</xdr:colOff>
      <xdr:row>8</xdr:row>
      <xdr:rowOff>45358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AA282F0-E3CA-485F-9921-51FB4C583EE4}"/>
            </a:ext>
          </a:extLst>
        </xdr:cNvPr>
        <xdr:cNvSpPr txBox="1"/>
      </xdr:nvSpPr>
      <xdr:spPr>
        <a:xfrm>
          <a:off x="4984750" y="70757"/>
          <a:ext cx="2286000" cy="1678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Qui troverai</a:t>
          </a:r>
          <a:r>
            <a:rPr lang="it-IT" sz="1200" b="1" i="1" baseline="0"/>
            <a:t> l'importo ammissibile per ogni voce di spesa, nel rispetto della soglia del 20% prevista dall'Avviso n.637 per Opere Murarie e Capitale circolante.</a:t>
          </a:r>
        </a:p>
      </xdr:txBody>
    </xdr:sp>
    <xdr:clientData/>
  </xdr:twoCellAnchor>
  <xdr:twoCellAnchor>
    <xdr:from>
      <xdr:col>6</xdr:col>
      <xdr:colOff>569684</xdr:colOff>
      <xdr:row>1</xdr:row>
      <xdr:rowOff>21167</xdr:rowOff>
    </xdr:from>
    <xdr:to>
      <xdr:col>7</xdr:col>
      <xdr:colOff>1164167</xdr:colOff>
      <xdr:row>8</xdr:row>
      <xdr:rowOff>40823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C2BDDCFF-1B33-4965-B1B4-EAE2A796DDE5}"/>
            </a:ext>
          </a:extLst>
        </xdr:cNvPr>
        <xdr:cNvSpPr txBox="1"/>
      </xdr:nvSpPr>
      <xdr:spPr>
        <a:xfrm>
          <a:off x="7522934" y="201084"/>
          <a:ext cx="2192566" cy="1543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Qui troverai</a:t>
          </a:r>
          <a:r>
            <a:rPr lang="it-IT" sz="1200" b="1" i="1" baseline="0"/>
            <a:t> - in funzione del programma di spesa ammissibile (colonna E), le agevolazioni massime che ti possono essere concesse</a:t>
          </a:r>
        </a:p>
        <a:p>
          <a:pPr algn="ctr"/>
          <a:r>
            <a:rPr lang="it-IT" sz="1200" b="1" i="1" baseline="0"/>
            <a:t>(50% Fin agevolato e 30% Fondo perduto)</a:t>
          </a:r>
        </a:p>
      </xdr:txBody>
    </xdr:sp>
    <xdr:clientData/>
  </xdr:twoCellAnchor>
  <xdr:twoCellAnchor>
    <xdr:from>
      <xdr:col>7</xdr:col>
      <xdr:colOff>230410</xdr:colOff>
      <xdr:row>8</xdr:row>
      <xdr:rowOff>85272</xdr:rowOff>
    </xdr:from>
    <xdr:to>
      <xdr:col>7</xdr:col>
      <xdr:colOff>466268</xdr:colOff>
      <xdr:row>10</xdr:row>
      <xdr:rowOff>139700</xdr:rowOff>
    </xdr:to>
    <xdr:sp macro="" textlink="">
      <xdr:nvSpPr>
        <xdr:cNvPr id="8" name="Freccia in su 7">
          <a:extLst>
            <a:ext uri="{FF2B5EF4-FFF2-40B4-BE49-F238E27FC236}">
              <a16:creationId xmlns:a16="http://schemas.microsoft.com/office/drawing/2014/main" id="{F556B358-6AEC-4C6C-BD09-C7629718BF7C}"/>
            </a:ext>
          </a:extLst>
        </xdr:cNvPr>
        <xdr:cNvSpPr/>
      </xdr:nvSpPr>
      <xdr:spPr>
        <a:xfrm rot="8375760">
          <a:off x="11388267" y="1808843"/>
          <a:ext cx="235858" cy="526143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4</xdr:col>
      <xdr:colOff>1401535</xdr:colOff>
      <xdr:row>20</xdr:row>
      <xdr:rowOff>510118</xdr:rowOff>
    </xdr:from>
    <xdr:to>
      <xdr:col>8</xdr:col>
      <xdr:colOff>243417</xdr:colOff>
      <xdr:row>22</xdr:row>
      <xdr:rowOff>137583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ED6CBCC9-CB45-4458-8D34-0D9D76988BDB}"/>
            </a:ext>
          </a:extLst>
        </xdr:cNvPr>
        <xdr:cNvSpPr txBox="1"/>
      </xdr:nvSpPr>
      <xdr:spPr>
        <a:xfrm>
          <a:off x="6788452" y="6341535"/>
          <a:ext cx="3456215" cy="833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 b="1" i="1"/>
            <a:t>Questa</a:t>
          </a:r>
          <a:r>
            <a:rPr lang="it-IT" sz="1200" b="1" i="1" baseline="0"/>
            <a:t> è l'agevolazione massima totale concedibile </a:t>
          </a:r>
        </a:p>
        <a:p>
          <a:pPr algn="ctr"/>
          <a:endParaRPr lang="it-IT" sz="1200" b="1" i="1" baseline="0"/>
        </a:p>
        <a:p>
          <a:pPr algn="ctr"/>
          <a:r>
            <a:rPr lang="it-IT" sz="1200" b="1" i="1" baseline="0"/>
            <a:t>(80% del totale programma di spesa ammissibile)</a:t>
          </a:r>
        </a:p>
      </xdr:txBody>
    </xdr:sp>
    <xdr:clientData/>
  </xdr:twoCellAnchor>
  <xdr:twoCellAnchor>
    <xdr:from>
      <xdr:col>6</xdr:col>
      <xdr:colOff>1358291</xdr:colOff>
      <xdr:row>20</xdr:row>
      <xdr:rowOff>79224</xdr:rowOff>
    </xdr:from>
    <xdr:to>
      <xdr:col>7</xdr:col>
      <xdr:colOff>37797</xdr:colOff>
      <xdr:row>20</xdr:row>
      <xdr:rowOff>465667</xdr:rowOff>
    </xdr:to>
    <xdr:sp macro="" textlink="">
      <xdr:nvSpPr>
        <xdr:cNvPr id="10" name="Freccia in su 9">
          <a:extLst>
            <a:ext uri="{FF2B5EF4-FFF2-40B4-BE49-F238E27FC236}">
              <a16:creationId xmlns:a16="http://schemas.microsoft.com/office/drawing/2014/main" id="{35980514-6A91-4BF8-AAAB-EA0DC9A3EC45}"/>
            </a:ext>
          </a:extLst>
        </xdr:cNvPr>
        <xdr:cNvSpPr/>
      </xdr:nvSpPr>
      <xdr:spPr>
        <a:xfrm>
          <a:off x="8311541" y="5910641"/>
          <a:ext cx="277589" cy="386443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850898</xdr:colOff>
      <xdr:row>19</xdr:row>
      <xdr:rowOff>61382</xdr:rowOff>
    </xdr:from>
    <xdr:to>
      <xdr:col>13</xdr:col>
      <xdr:colOff>63500</xdr:colOff>
      <xdr:row>23</xdr:row>
      <xdr:rowOff>10583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C8614570-58EE-43F4-A1A8-1DC671C688CC}"/>
            </a:ext>
          </a:extLst>
        </xdr:cNvPr>
        <xdr:cNvSpPr txBox="1"/>
      </xdr:nvSpPr>
      <xdr:spPr>
        <a:xfrm>
          <a:off x="13963648" y="5628215"/>
          <a:ext cx="2292352" cy="1600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200" b="1" i="1"/>
            <a:t>Qui troverai</a:t>
          </a:r>
          <a:r>
            <a:rPr lang="it-IT" sz="1200" b="1" i="1" baseline="0"/>
            <a:t> - in funzione del programma di spesa ammissibile e delle agevolazioni massime concedibili - l'apporto di mezzi propri necessario per la corretta realizzazione dell'iniziativa</a:t>
          </a:r>
        </a:p>
      </xdr:txBody>
    </xdr:sp>
    <xdr:clientData/>
  </xdr:twoCellAnchor>
  <xdr:twoCellAnchor>
    <xdr:from>
      <xdr:col>6</xdr:col>
      <xdr:colOff>1344684</xdr:colOff>
      <xdr:row>8</xdr:row>
      <xdr:rowOff>83760</xdr:rowOff>
    </xdr:from>
    <xdr:to>
      <xdr:col>6</xdr:col>
      <xdr:colOff>1580542</xdr:colOff>
      <xdr:row>10</xdr:row>
      <xdr:rowOff>138188</xdr:rowOff>
    </xdr:to>
    <xdr:sp macro="" textlink="">
      <xdr:nvSpPr>
        <xdr:cNvPr id="13" name="Freccia in su 12">
          <a:extLst>
            <a:ext uri="{FF2B5EF4-FFF2-40B4-BE49-F238E27FC236}">
              <a16:creationId xmlns:a16="http://schemas.microsoft.com/office/drawing/2014/main" id="{48B210D8-B587-4BBA-8B69-80F37A82FEAB}"/>
            </a:ext>
          </a:extLst>
        </xdr:cNvPr>
        <xdr:cNvSpPr/>
      </xdr:nvSpPr>
      <xdr:spPr>
        <a:xfrm rot="13241125">
          <a:off x="8297934" y="1787677"/>
          <a:ext cx="235858" cy="52009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10583</xdr:colOff>
      <xdr:row>25</xdr:row>
      <xdr:rowOff>163888</xdr:rowOff>
    </xdr:from>
    <xdr:to>
      <xdr:col>13</xdr:col>
      <xdr:colOff>148166</xdr:colOff>
      <xdr:row>41</xdr:row>
      <xdr:rowOff>148167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C616486F-542B-467B-8D2B-3B83EE6ACB9E}"/>
            </a:ext>
          </a:extLst>
        </xdr:cNvPr>
        <xdr:cNvSpPr txBox="1"/>
      </xdr:nvSpPr>
      <xdr:spPr>
        <a:xfrm>
          <a:off x="95250" y="7741555"/>
          <a:ext cx="16245416" cy="2862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1400" b="0" i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L'Equivalente Sovvenzione Lordo (ESL) è </a:t>
          </a:r>
          <a:r>
            <a:rPr lang="it-IT" sz="1400" b="0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l'indicatore utilizzato nell’ambito della normativa sugli aiuti di Stato per esprimere, in termini monetari, il valore effettivo del vantaggio economico ricevuto attraverso un'agevolazione da aiuto pubblico </a:t>
          </a:r>
          <a:r>
            <a:rPr lang="it-IT" sz="1400" b="0" i="1" baseline="0"/>
            <a:t>(ad esempio grazie alle agevolazioni derivanti dall'Avviso Cultura Cresce). </a:t>
          </a:r>
        </a:p>
        <a:p>
          <a:pPr algn="l"/>
          <a:endParaRPr lang="it-IT" sz="1400" b="0" i="1" baseline="0"/>
        </a:p>
        <a:p>
          <a:pPr algn="l"/>
          <a:r>
            <a:rPr lang="it-IT" sz="1400" b="0" i="1" baseline="0"/>
            <a:t>L’ESL dipende direttamente dai seguenti fattori:</a:t>
          </a:r>
        </a:p>
        <a:p>
          <a:pPr algn="l"/>
          <a:endParaRPr lang="it-IT" sz="1400" b="1" i="1" baseline="0"/>
        </a:p>
        <a:p>
          <a:pPr algn="l"/>
          <a:r>
            <a:rPr lang="it-IT" sz="1800" b="1" i="1" baseline="0"/>
            <a:t>A</a:t>
          </a:r>
          <a:r>
            <a:rPr lang="it-IT" sz="1400" b="1" i="1" baseline="0"/>
            <a:t>: dalla quota (totale) del fondo perduto concedibile secondo la stima progettuale inserita. </a:t>
          </a:r>
          <a:r>
            <a:rPr lang="it-IT" sz="1400" b="0" i="1" baseline="0"/>
            <a:t>Coincide con il valore della cella H19;</a:t>
          </a:r>
          <a:endParaRPr lang="it-IT" sz="1400" b="1" i="1" baseline="0"/>
        </a:p>
        <a:p>
          <a:pPr algn="l"/>
          <a:r>
            <a:rPr lang="it-IT" sz="1800" b="1" i="1" baseline="0"/>
            <a:t>B.1</a:t>
          </a:r>
          <a:r>
            <a:rPr lang="it-IT" sz="1400" b="1" i="1" baseline="0"/>
            <a:t>: dal vantaggio ottenuto grazie all'accesso ad un prestito con tasso di interesse agevolato 0,00% (Cultura Cresce) rispetto ad uno al tasso di mercato (tasso UE vigente). </a:t>
          </a:r>
          <a:r>
            <a:rPr lang="it-IT" sz="1400" b="0" i="1" baseline="0"/>
            <a:t>Si fa presente che Il tasso UE varia mensilmente.</a:t>
          </a:r>
        </a:p>
        <a:p>
          <a:pPr algn="l"/>
          <a:r>
            <a:rPr lang="it-IT" sz="18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B.2: </a:t>
          </a:r>
          <a:r>
            <a:rPr lang="it-IT" sz="1400" b="1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dal margine </a:t>
          </a:r>
          <a:r>
            <a:rPr lang="it-IT" sz="1400" b="1" i="1" u="none" baseline="0"/>
            <a:t>di rischio (spread): </a:t>
          </a:r>
          <a:r>
            <a:rPr lang="it-IT" sz="14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esprime la classe di rischio del potenziale bene</a:t>
          </a:r>
          <a:r>
            <a:rPr lang="it-IT" sz="1400" b="0" i="1" baseline="0"/>
            <a:t>ficiario come da Comunicazione 2008/C 14/02 (https://eur-lex.europa.eu/legal-content/IT/TXT/HTML/?uri=OJ:C:2008:014:FULL). </a:t>
          </a:r>
        </a:p>
        <a:p>
          <a:pPr algn="l"/>
          <a:r>
            <a:rPr lang="it-IT" sz="1400" b="1" i="1" baseline="0"/>
            <a:t>Ai sensi della suddetta Comunicazione UE, i tassi di rischio applicati saranno i seguenti: OTTIMO (1,00 %) ; BUONO (2,20 %) ; SODDISFACENTE (4,00 %).</a:t>
          </a:r>
        </a:p>
      </xdr:txBody>
    </xdr:sp>
    <xdr:clientData/>
  </xdr:twoCellAnchor>
  <xdr:twoCellAnchor>
    <xdr:from>
      <xdr:col>12</xdr:col>
      <xdr:colOff>452357</xdr:colOff>
      <xdr:row>18</xdr:row>
      <xdr:rowOff>41124</xdr:rowOff>
    </xdr:from>
    <xdr:to>
      <xdr:col>12</xdr:col>
      <xdr:colOff>729946</xdr:colOff>
      <xdr:row>19</xdr:row>
      <xdr:rowOff>35984</xdr:rowOff>
    </xdr:to>
    <xdr:sp macro="" textlink="">
      <xdr:nvSpPr>
        <xdr:cNvPr id="14" name="Freccia in su 13">
          <a:extLst>
            <a:ext uri="{FF2B5EF4-FFF2-40B4-BE49-F238E27FC236}">
              <a16:creationId xmlns:a16="http://schemas.microsoft.com/office/drawing/2014/main" id="{170934D5-7270-4241-B635-A11977F9F63A}"/>
            </a:ext>
          </a:extLst>
        </xdr:cNvPr>
        <xdr:cNvSpPr/>
      </xdr:nvSpPr>
      <xdr:spPr>
        <a:xfrm>
          <a:off x="15501857" y="5216374"/>
          <a:ext cx="277589" cy="386443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896C-3B43-4ECD-A34D-63F7025C088E}">
  <dimension ref="A1"/>
  <sheetViews>
    <sheetView showGridLines="0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A3AE-B68B-427E-A016-252719ED6957}">
  <dimension ref="B2:M35"/>
  <sheetViews>
    <sheetView showGridLines="0" tabSelected="1" zoomScale="60" zoomScaleNormal="60" workbookViewId="0">
      <selection activeCell="C14" sqref="C14"/>
    </sheetView>
  </sheetViews>
  <sheetFormatPr defaultRowHeight="14.5" x14ac:dyDescent="0.35"/>
  <cols>
    <col min="1" max="1" width="1.1796875" customWidth="1"/>
    <col min="2" max="2" width="52.453125" customWidth="1"/>
    <col min="3" max="3" width="23.54296875" customWidth="1"/>
    <col min="4" max="4" width="23.08984375" hidden="1" customWidth="1"/>
    <col min="5" max="5" width="22.36328125" customWidth="1"/>
    <col min="6" max="6" width="18" hidden="1" customWidth="1"/>
    <col min="7" max="7" width="22.81640625" bestFit="1" customWidth="1"/>
    <col min="8" max="8" width="20.7265625" customWidth="1"/>
    <col min="9" max="9" width="3.6328125" customWidth="1"/>
    <col min="10" max="10" width="25.81640625" customWidth="1"/>
    <col min="11" max="11" width="15.08984375" customWidth="1"/>
    <col min="12" max="12" width="27.7265625" customWidth="1"/>
    <col min="13" max="13" width="16.36328125" customWidth="1"/>
    <col min="14" max="14" width="25.6328125" bestFit="1" customWidth="1"/>
    <col min="15" max="15" width="13.453125" bestFit="1" customWidth="1"/>
  </cols>
  <sheetData>
    <row r="2" spans="2:13" ht="14.5" customHeight="1" x14ac:dyDescent="0.35">
      <c r="B2" s="38"/>
    </row>
    <row r="3" spans="2:13" x14ac:dyDescent="0.35">
      <c r="B3" s="38"/>
    </row>
    <row r="4" spans="2:13" ht="18.5" x14ac:dyDescent="0.35">
      <c r="D4" s="2"/>
    </row>
    <row r="5" spans="2:13" ht="18.5" x14ac:dyDescent="0.35">
      <c r="D5" s="2"/>
    </row>
    <row r="6" spans="2:13" ht="18.5" x14ac:dyDescent="0.35">
      <c r="D6" s="2"/>
    </row>
    <row r="7" spans="2:13" ht="18.5" x14ac:dyDescent="0.35">
      <c r="D7" s="2"/>
    </row>
    <row r="8" spans="2:13" ht="18.5" x14ac:dyDescent="0.35">
      <c r="D8" s="2"/>
    </row>
    <row r="9" spans="2:13" ht="18.5" x14ac:dyDescent="0.35">
      <c r="D9" s="2"/>
    </row>
    <row r="10" spans="2:13" ht="18.5" x14ac:dyDescent="0.35">
      <c r="D10" s="2"/>
    </row>
    <row r="12" spans="2:13" ht="37.5" customHeight="1" x14ac:dyDescent="0.35">
      <c r="B12" s="29" t="s">
        <v>0</v>
      </c>
      <c r="C12" s="30" t="s">
        <v>27</v>
      </c>
      <c r="D12" s="30" t="s">
        <v>1</v>
      </c>
      <c r="E12" s="30" t="s">
        <v>33</v>
      </c>
      <c r="F12" s="29" t="s">
        <v>2</v>
      </c>
      <c r="G12" s="31" t="s">
        <v>35</v>
      </c>
      <c r="H12" s="31" t="s">
        <v>32</v>
      </c>
      <c r="J12" s="46" t="s">
        <v>7</v>
      </c>
      <c r="K12" s="47"/>
      <c r="L12" s="46" t="s">
        <v>8</v>
      </c>
      <c r="M12" s="47"/>
    </row>
    <row r="13" spans="2:13" ht="31" customHeight="1" x14ac:dyDescent="0.35">
      <c r="B13" s="3" t="s">
        <v>28</v>
      </c>
      <c r="C13" s="1">
        <v>0</v>
      </c>
      <c r="D13" s="4" t="s">
        <v>3</v>
      </c>
      <c r="E13" s="5">
        <f>C13</f>
        <v>0</v>
      </c>
      <c r="F13" s="24" t="s">
        <v>3</v>
      </c>
      <c r="G13" s="39"/>
      <c r="H13" s="40"/>
      <c r="J13" s="20" t="s">
        <v>9</v>
      </c>
      <c r="K13" s="9">
        <f ca="1">E17</f>
        <v>0</v>
      </c>
      <c r="L13" s="19" t="s">
        <v>10</v>
      </c>
      <c r="M13" s="9">
        <f ca="1">G17</f>
        <v>0</v>
      </c>
    </row>
    <row r="14" spans="2:13" ht="31" customHeight="1" x14ac:dyDescent="0.35">
      <c r="B14" s="3" t="s">
        <v>29</v>
      </c>
      <c r="C14" s="1">
        <v>0</v>
      </c>
      <c r="D14" s="4" t="s">
        <v>3</v>
      </c>
      <c r="E14" s="5">
        <f>C14</f>
        <v>0</v>
      </c>
      <c r="F14" s="24" t="s">
        <v>3</v>
      </c>
      <c r="G14" s="39"/>
      <c r="H14" s="40"/>
      <c r="J14" s="20" t="s">
        <v>37</v>
      </c>
      <c r="K14" s="9">
        <f>0.22*(E13+E14+E15)</f>
        <v>0</v>
      </c>
      <c r="L14" s="19" t="s">
        <v>11</v>
      </c>
      <c r="M14" s="9">
        <f ca="1">G18</f>
        <v>0</v>
      </c>
    </row>
    <row r="15" spans="2:13" ht="31" customHeight="1" x14ac:dyDescent="0.35">
      <c r="B15" s="3" t="s">
        <v>30</v>
      </c>
      <c r="C15" s="1">
        <v>0</v>
      </c>
      <c r="D15" s="4" t="s">
        <v>3</v>
      </c>
      <c r="E15" s="5">
        <f>C15</f>
        <v>0</v>
      </c>
      <c r="F15" s="24" t="s">
        <v>3</v>
      </c>
      <c r="G15" s="39"/>
      <c r="H15" s="40"/>
      <c r="J15" s="20" t="s">
        <v>13</v>
      </c>
      <c r="K15" s="16">
        <f ca="1">0.1*E16</f>
        <v>0</v>
      </c>
      <c r="L15" s="19" t="s">
        <v>12</v>
      </c>
      <c r="M15" s="9">
        <f ca="1">H17</f>
        <v>0</v>
      </c>
    </row>
    <row r="16" spans="2:13" ht="31" customHeight="1" x14ac:dyDescent="0.35">
      <c r="B16" s="3" t="s">
        <v>31</v>
      </c>
      <c r="C16" s="1">
        <v>0</v>
      </c>
      <c r="D16" s="7">
        <v>0.2</v>
      </c>
      <c r="E16" s="5">
        <f ca="1">IF(C16&gt;E17*D16,E17*D16,C16)</f>
        <v>0</v>
      </c>
      <c r="F16" s="25" t="e">
        <f ca="1">E16/E17</f>
        <v>#DIV/0!</v>
      </c>
      <c r="G16" s="41"/>
      <c r="H16" s="42"/>
      <c r="J16" s="20" t="s">
        <v>15</v>
      </c>
      <c r="K16" s="9">
        <f ca="1">E18</f>
        <v>0</v>
      </c>
      <c r="L16" s="19" t="s">
        <v>14</v>
      </c>
      <c r="M16" s="9">
        <f ca="1">H18</f>
        <v>0</v>
      </c>
    </row>
    <row r="17" spans="2:13" ht="31" customHeight="1" x14ac:dyDescent="0.35">
      <c r="B17" s="26" t="s">
        <v>4</v>
      </c>
      <c r="C17" s="36">
        <f>SUM(C13:C16)</f>
        <v>0</v>
      </c>
      <c r="D17" s="27" t="s">
        <v>3</v>
      </c>
      <c r="E17" s="28">
        <f ca="1">SUM(E13:E16)</f>
        <v>0</v>
      </c>
      <c r="F17" s="27" t="s">
        <v>3</v>
      </c>
      <c r="G17" s="28">
        <f ca="1">G19-G18</f>
        <v>0</v>
      </c>
      <c r="H17" s="28">
        <f ca="1">+H19-H18</f>
        <v>0</v>
      </c>
      <c r="J17" s="21" t="s">
        <v>16</v>
      </c>
      <c r="K17" s="5">
        <f ca="1">SUM(K13:K16)</f>
        <v>0</v>
      </c>
      <c r="L17" s="21" t="s">
        <v>17</v>
      </c>
      <c r="M17" s="9">
        <f ca="1">SUM(M13:M16)</f>
        <v>0</v>
      </c>
    </row>
    <row r="18" spans="2:13" ht="31" customHeight="1" x14ac:dyDescent="0.35">
      <c r="B18" s="3" t="s">
        <v>5</v>
      </c>
      <c r="C18" s="1">
        <v>0</v>
      </c>
      <c r="D18" s="7">
        <v>0.2</v>
      </c>
      <c r="E18" s="5">
        <f ca="1">IF(C18&gt;E17*D18,E17*D18,C18)</f>
        <v>0</v>
      </c>
      <c r="F18" s="8" t="e">
        <f ca="1">E18/E17</f>
        <v>#DIV/0!</v>
      </c>
      <c r="G18" s="5">
        <f ca="1">E18*0.5</f>
        <v>0</v>
      </c>
      <c r="H18" s="6">
        <f ca="1">E18*0.3</f>
        <v>0</v>
      </c>
      <c r="J18" s="10"/>
      <c r="L18" s="22" t="s">
        <v>36</v>
      </c>
      <c r="M18" s="23">
        <f ca="1">K17-M17</f>
        <v>0</v>
      </c>
    </row>
    <row r="19" spans="2:13" ht="31" customHeight="1" x14ac:dyDescent="0.35">
      <c r="B19" s="32" t="s">
        <v>34</v>
      </c>
      <c r="C19" s="37">
        <f>SUM(C17:C18)</f>
        <v>0</v>
      </c>
      <c r="D19" s="33" t="s">
        <v>3</v>
      </c>
      <c r="E19" s="34">
        <f ca="1">E17+E18</f>
        <v>0</v>
      </c>
      <c r="F19" s="33" t="s">
        <v>3</v>
      </c>
      <c r="G19" s="34">
        <f ca="1">E19*0.5</f>
        <v>0</v>
      </c>
      <c r="H19" s="35">
        <f ca="1">E19*0.3</f>
        <v>0</v>
      </c>
    </row>
    <row r="20" spans="2:13" ht="20.5" thickBot="1" x14ac:dyDescent="0.4">
      <c r="B20" s="10"/>
      <c r="C20" s="11"/>
      <c r="D20" s="10"/>
      <c r="E20" s="10"/>
      <c r="F20" s="10"/>
      <c r="G20" s="44">
        <f ca="1">E19*0.8</f>
        <v>0</v>
      </c>
      <c r="H20" s="45"/>
    </row>
    <row r="21" spans="2:13" ht="80.5" customHeight="1" thickBot="1" x14ac:dyDescent="0.4">
      <c r="B21" s="12" t="s">
        <v>6</v>
      </c>
      <c r="C21" s="13" t="str">
        <f>IF(C19&gt;2500000,"Programma di spesa superiore al limite consentito di 2.5M, modificare programma di spesa", "OK")</f>
        <v>OK</v>
      </c>
      <c r="D21" s="10"/>
      <c r="E21" s="10"/>
      <c r="F21" s="10"/>
      <c r="G21" s="14"/>
      <c r="H21" s="10"/>
      <c r="I21" s="14"/>
      <c r="L21" s="18"/>
    </row>
    <row r="22" spans="2:13" x14ac:dyDescent="0.35">
      <c r="B22" s="10"/>
      <c r="C22" s="11"/>
      <c r="D22" s="10"/>
      <c r="E22" s="10"/>
      <c r="F22" s="10"/>
      <c r="G22" s="10"/>
      <c r="H22" s="10"/>
      <c r="I22" s="10"/>
    </row>
    <row r="23" spans="2:13" x14ac:dyDescent="0.35">
      <c r="F23" s="15"/>
    </row>
    <row r="24" spans="2:13" x14ac:dyDescent="0.35">
      <c r="F24" s="17"/>
      <c r="J24" s="10"/>
    </row>
    <row r="25" spans="2:13" x14ac:dyDescent="0.35">
      <c r="B25" s="43" t="s">
        <v>38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2:13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2:13" x14ac:dyDescent="0.35">
      <c r="F27" s="17"/>
      <c r="G27" s="10"/>
      <c r="H27" s="10"/>
      <c r="I27" s="10"/>
      <c r="J27" s="10"/>
    </row>
    <row r="28" spans="2:13" x14ac:dyDescent="0.35">
      <c r="F28" s="17"/>
      <c r="G28" s="10"/>
      <c r="H28" s="10"/>
      <c r="I28" s="10"/>
      <c r="J28" s="10"/>
    </row>
    <row r="29" spans="2:13" x14ac:dyDescent="0.35">
      <c r="F29" s="17"/>
      <c r="G29" s="10"/>
      <c r="H29" s="10"/>
      <c r="I29" s="10"/>
      <c r="J29" s="10"/>
    </row>
    <row r="30" spans="2:13" x14ac:dyDescent="0.35">
      <c r="F30" s="17"/>
      <c r="G30" s="10"/>
      <c r="H30" s="10"/>
      <c r="I30" s="10"/>
      <c r="J30" s="10"/>
    </row>
    <row r="31" spans="2:13" x14ac:dyDescent="0.35">
      <c r="F31" s="17"/>
      <c r="J31" s="10"/>
    </row>
    <row r="32" spans="2:13" x14ac:dyDescent="0.35">
      <c r="F32" s="17"/>
    </row>
    <row r="33" spans="2:6" x14ac:dyDescent="0.35">
      <c r="B33" s="10"/>
      <c r="C33" s="11"/>
      <c r="D33" s="10"/>
      <c r="E33" s="10"/>
      <c r="F33" s="10"/>
    </row>
    <row r="34" spans="2:6" x14ac:dyDescent="0.35">
      <c r="B34" s="10"/>
      <c r="C34" s="10"/>
      <c r="D34" s="10"/>
      <c r="E34" s="10"/>
      <c r="F34" s="10"/>
    </row>
    <row r="35" spans="2:6" x14ac:dyDescent="0.35">
      <c r="B35" s="10"/>
      <c r="C35" s="10"/>
      <c r="D35" s="10"/>
      <c r="E35" s="10"/>
      <c r="F35" s="10"/>
    </row>
  </sheetData>
  <sheetProtection algorithmName="SHA-512" hashValue="3iL38WHw9NAD2mcqDv/Bveh8fWwFZR+MjxqoSdCsN5xpDwoxAna2JO2MPzhrj/ykEIH668U6PzmIiCU9YTcChg==" saltValue="ZjxzVt4x19VvC4q3amIg0Q==" spinCount="100000" sheet="1" selectLockedCells="1"/>
  <mergeCells count="6">
    <mergeCell ref="B2:B3"/>
    <mergeCell ref="G13:H16"/>
    <mergeCell ref="B25:M26"/>
    <mergeCell ref="G20:H20"/>
    <mergeCell ref="J12:K12"/>
    <mergeCell ref="L12:M12"/>
  </mergeCells>
  <conditionalFormatting sqref="C21">
    <cfRule type="cellIs" dxfId="1" priority="1" operator="equal">
      <formula>"Programma di spesa superiore al limite consentito di 2.5M, modificare programma di spesa"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DD65-9B0B-4976-A519-90B41CECB8F6}">
  <dimension ref="B2:C8"/>
  <sheetViews>
    <sheetView workbookViewId="0">
      <selection activeCell="C4" sqref="C4"/>
    </sheetView>
  </sheetViews>
  <sheetFormatPr defaultRowHeight="14.5" x14ac:dyDescent="0.35"/>
  <sheetData>
    <row r="2" spans="2:3" x14ac:dyDescent="0.35">
      <c r="B2" t="s">
        <v>18</v>
      </c>
      <c r="C2" t="s">
        <v>19</v>
      </c>
    </row>
    <row r="3" spans="2:3" x14ac:dyDescent="0.35">
      <c r="B3" t="s">
        <v>20</v>
      </c>
      <c r="C3" t="s">
        <v>21</v>
      </c>
    </row>
    <row r="4" spans="2:3" x14ac:dyDescent="0.35">
      <c r="B4" t="s">
        <v>22</v>
      </c>
    </row>
    <row r="5" spans="2:3" x14ac:dyDescent="0.35">
      <c r="B5" t="s">
        <v>23</v>
      </c>
    </row>
    <row r="6" spans="2:3" x14ac:dyDescent="0.35">
      <c r="B6" t="s">
        <v>24</v>
      </c>
    </row>
    <row r="7" spans="2:3" x14ac:dyDescent="0.35">
      <c r="B7" t="s">
        <v>25</v>
      </c>
    </row>
    <row r="8" spans="2:3" x14ac:dyDescent="0.35">
      <c r="B8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17C4A8F582DD4FBA67DFE44C0AD7EA" ma:contentTypeVersion="4" ma:contentTypeDescription="Creare un nuovo documento." ma:contentTypeScope="" ma:versionID="d35a7c534e60324a505c799bb7b8cd70">
  <xsd:schema xmlns:xsd="http://www.w3.org/2001/XMLSchema" xmlns:xs="http://www.w3.org/2001/XMLSchema" xmlns:p="http://schemas.microsoft.com/office/2006/metadata/properties" xmlns:ns2="2988d79b-099b-4b5b-a751-c326ab6626a4" targetNamespace="http://schemas.microsoft.com/office/2006/metadata/properties" ma:root="true" ma:fieldsID="bac9f60ef082b88d7ac9b60d6f066f2f" ns2:_="">
    <xsd:import namespace="2988d79b-099b-4b5b-a751-c326ab662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8d79b-099b-4b5b-a751-c326ab662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99B16D-64CE-4A7E-8F37-F6282143C7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63870-5CBA-4BDA-875C-B1D732A67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8d79b-099b-4b5b-a751-c326ab662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7ACBCF-CB5D-4E23-A2D8-3C166839F9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 utilizzo</vt:lpstr>
      <vt:lpstr>Capo A_simulazione agevolazioni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Macciocca Paola</dc:creator>
  <cp:keywords/>
  <dc:description/>
  <cp:lastModifiedBy>Rotella Gabriele</cp:lastModifiedBy>
  <cp:revision/>
  <dcterms:created xsi:type="dcterms:W3CDTF">2020-02-27T11:57:20Z</dcterms:created>
  <dcterms:modified xsi:type="dcterms:W3CDTF">2026-02-24T09:04:18Z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0x0101007D17C4A8F582DD4FBA67DFE44C0AD7EA</vt:lpwstr>
  </property>
  <property fmtid="{D5CDD505-2E9C-101B-9397-08002B2CF9AE}" pid="3" name="MediaServiceImageTags">
    <vt:lpwstr/>
  </property>
</Properties>
</file>