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I:\ININN_GRISVI\SVI2\FONDO TRANSIZIONE INDUSTRIALE 2\MODULISTICA FTI2_DEF\"/>
    </mc:Choice>
  </mc:AlternateContent>
  <xr:revisionPtr revIDLastSave="0" documentId="13_ncr:1_{E9EE6D9A-460E-41AE-BCD9-8ED7E3AC4717}" xr6:coauthVersionLast="47" xr6:coauthVersionMax="47" xr10:uidLastSave="{00000000-0000-0000-0000-000000000000}"/>
  <bookViews>
    <workbookView xWindow="-110" yWindow="-110" windowWidth="19420" windowHeight="10420" xr2:uid="{00000000-000D-0000-FFFF-FFFF00000000}"/>
  </bookViews>
  <sheets>
    <sheet name="Consumi di energia e materia" sheetId="1" r:id="rId1"/>
    <sheet name="Punteggi" sheetId="2" state="hidden" r:id="rId2"/>
    <sheet name="Elenchi a tendina" sheetId="3" state="hidden" r:id="rId3"/>
    <sheet name="Tabella di Sintesi " sheetId="10" r:id="rId4"/>
    <sheet name="Modulo di conversione" sheetId="11" r:id="rId5"/>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11" l="1"/>
  <c r="F8" i="11"/>
  <c r="F9" i="11"/>
  <c r="F10" i="11"/>
  <c r="F11" i="11"/>
  <c r="F12" i="11"/>
  <c r="F13" i="11"/>
  <c r="F14" i="11"/>
  <c r="F15" i="11"/>
  <c r="F16" i="11"/>
  <c r="F17" i="11"/>
  <c r="F18" i="11"/>
  <c r="F19" i="11"/>
  <c r="F20" i="11"/>
  <c r="F21" i="11"/>
  <c r="F22" i="11"/>
  <c r="F23" i="11"/>
  <c r="F24" i="11"/>
  <c r="F25" i="11"/>
  <c r="F26" i="11"/>
  <c r="F27" i="11"/>
  <c r="F28" i="11"/>
  <c r="F50" i="2"/>
  <c r="F52" i="2"/>
  <c r="F51" i="2"/>
  <c r="F53" i="2"/>
  <c r="J50" i="2"/>
  <c r="W4" i="2"/>
  <c r="H74" i="1"/>
  <c r="F49" i="2"/>
  <c r="J49" i="2"/>
  <c r="V4" i="2"/>
  <c r="H73" i="1"/>
  <c r="F48" i="2"/>
  <c r="J48" i="2"/>
  <c r="U4" i="2"/>
  <c r="H72" i="1"/>
  <c r="O47" i="2"/>
  <c r="O48" i="2"/>
  <c r="D27" i="1"/>
  <c r="D30" i="1"/>
  <c r="O49" i="2"/>
  <c r="O50" i="2"/>
  <c r="D29" i="1"/>
  <c r="T4" i="2"/>
  <c r="H71" i="1"/>
  <c r="F46" i="2"/>
  <c r="J46" i="2"/>
  <c r="S4" i="2"/>
  <c r="H70" i="1"/>
  <c r="B2" i="2"/>
  <c r="B20" i="2"/>
  <c r="B3" i="2"/>
  <c r="B21" i="2"/>
  <c r="B30" i="2"/>
  <c r="B4" i="2"/>
  <c r="B22" i="2"/>
  <c r="H21" i="1"/>
  <c r="B5" i="2"/>
  <c r="B23" i="2"/>
  <c r="B31" i="2"/>
  <c r="B6" i="2"/>
  <c r="B24" i="2"/>
  <c r="B7" i="2"/>
  <c r="B25" i="2"/>
  <c r="B32" i="2"/>
  <c r="B8" i="2"/>
  <c r="B26" i="2"/>
  <c r="B9" i="2"/>
  <c r="B27" i="2"/>
  <c r="B33" i="2"/>
  <c r="B10" i="2"/>
  <c r="B28" i="2"/>
  <c r="B11" i="2"/>
  <c r="B29" i="2"/>
  <c r="B34" i="2"/>
  <c r="B35" i="2"/>
  <c r="O33" i="2"/>
  <c r="L33" i="2"/>
  <c r="O34" i="2"/>
  <c r="L34" i="2"/>
  <c r="O35" i="2"/>
  <c r="L35" i="2"/>
  <c r="O36" i="2"/>
  <c r="L36" i="2"/>
  <c r="B36" i="2"/>
  <c r="B28" i="10"/>
  <c r="B10" i="10"/>
  <c r="B9" i="10"/>
  <c r="B7" i="10"/>
  <c r="H30" i="1"/>
  <c r="B26" i="10"/>
  <c r="B25" i="10"/>
  <c r="B24" i="10"/>
  <c r="B23" i="10"/>
  <c r="B22" i="10"/>
  <c r="B19" i="10"/>
  <c r="B18" i="10"/>
  <c r="B17" i="10"/>
  <c r="B16" i="10"/>
  <c r="B15" i="10"/>
  <c r="B14" i="10"/>
  <c r="B13" i="10"/>
  <c r="B8" i="10"/>
  <c r="B6" i="10"/>
  <c r="B5" i="10"/>
  <c r="B4" i="10"/>
  <c r="D71" i="1"/>
  <c r="D72" i="1"/>
  <c r="D73" i="1"/>
  <c r="D74" i="1"/>
  <c r="D75" i="1"/>
  <c r="D76" i="1"/>
  <c r="D77" i="1"/>
  <c r="D78" i="1"/>
  <c r="D79" i="1"/>
  <c r="D70" i="1"/>
  <c r="O46" i="2"/>
  <c r="F47" i="2"/>
  <c r="H23" i="1"/>
  <c r="H24" i="1"/>
  <c r="H22" i="1"/>
  <c r="D69" i="1"/>
</calcChain>
</file>

<file path=xl/sharedStrings.xml><?xml version="1.0" encoding="utf-8"?>
<sst xmlns="http://schemas.openxmlformats.org/spreadsheetml/2006/main" count="383" uniqueCount="294">
  <si>
    <t>ID intervento</t>
  </si>
  <si>
    <t>Nome intervento</t>
  </si>
  <si>
    <t>Tipologia</t>
  </si>
  <si>
    <t>RE</t>
  </si>
  <si>
    <t>RA</t>
  </si>
  <si>
    <t>RR</t>
  </si>
  <si>
    <t>RM</t>
  </si>
  <si>
    <t>Risultato</t>
  </si>
  <si>
    <t>TEP</t>
  </si>
  <si>
    <t>t</t>
  </si>
  <si>
    <t>Consumo energetico post (TEP)</t>
  </si>
  <si>
    <t>Energia elettrica autoprodotta post (TEP)</t>
  </si>
  <si>
    <t>Consumo acqua post (t)</t>
  </si>
  <si>
    <t>Rifiuti in discarica post (t)</t>
  </si>
  <si>
    <t>Consumo materia prima post (t)</t>
  </si>
  <si>
    <t>Configurazione postoperam unità produttiva</t>
  </si>
  <si>
    <t>Si</t>
  </si>
  <si>
    <t>No</t>
  </si>
  <si>
    <t>Premialità</t>
  </si>
  <si>
    <t>% RE</t>
  </si>
  <si>
    <t>AP</t>
  </si>
  <si>
    <t>% AP</t>
  </si>
  <si>
    <t>% RA</t>
  </si>
  <si>
    <t>% RR</t>
  </si>
  <si>
    <t>% RM</t>
  </si>
  <si>
    <t>(tep)</t>
  </si>
  <si>
    <t>RE &gt; 2.000</t>
  </si>
  <si>
    <t>0 &lt; RE ≤ 25</t>
  </si>
  <si>
    <t>25 &lt; RE≤ 80</t>
  </si>
  <si>
    <t>110 &lt; RE ≤ 150</t>
  </si>
  <si>
    <t>150 &lt; RE ≤ 250</t>
  </si>
  <si>
    <t>250 &lt; RE ≤ 500</t>
  </si>
  <si>
    <t>500 &lt; RE ≤ 700</t>
  </si>
  <si>
    <t>700 &lt; RE ≤ 1.000</t>
  </si>
  <si>
    <t>1.000 &lt; RE ≤ 2.000</t>
  </si>
  <si>
    <t>% RE ≤ 0%</t>
  </si>
  <si>
    <t>0% &lt; % RE ≤ 2%</t>
  </si>
  <si>
    <t>2% &lt; % RE ≤ 4%</t>
  </si>
  <si>
    <t>4% &lt; % RE ≤ 6%</t>
  </si>
  <si>
    <t>6% &lt; % RE ≤ 9%</t>
  </si>
  <si>
    <t>9% &lt; % RE ≤ 15%</t>
  </si>
  <si>
    <t>15% &lt; % RE ≤ 20%</t>
  </si>
  <si>
    <t>20% &lt; % RE ≤ 30%</t>
  </si>
  <si>
    <t>30% &lt; % RE ≤ 35%</t>
  </si>
  <si>
    <t>35% &lt; % RE ≤ 55%</t>
  </si>
  <si>
    <t>% RE &gt; 55%</t>
  </si>
  <si>
    <t>P (RE_ass)</t>
  </si>
  <si>
    <t>P (RE_rel)</t>
  </si>
  <si>
    <t>Risparmio energetico</t>
  </si>
  <si>
    <t>AP &gt; 1.400</t>
  </si>
  <si>
    <t>AP ≤ 0</t>
  </si>
  <si>
    <t>0 &lt; AP ≤ 40</t>
  </si>
  <si>
    <t>40 &lt; AP ≤ 75</t>
  </si>
  <si>
    <t>75 &lt; AP ≤ 130</t>
  </si>
  <si>
    <t>130 &lt; AP ≤ 190</t>
  </si>
  <si>
    <t>190 &lt; AP ≤ 220</t>
  </si>
  <si>
    <t>220 &lt; AP ≤ 300</t>
  </si>
  <si>
    <t>300 &lt; AP ≤ 400</t>
  </si>
  <si>
    <t>400 &lt; AP ≤ 600</t>
  </si>
  <si>
    <t>600 &lt; AP ≤ 1.400</t>
  </si>
  <si>
    <t>P (AP_ass)</t>
  </si>
  <si>
    <t>P (AP_rel)</t>
  </si>
  <si>
    <t>% AP ≤ 0%</t>
  </si>
  <si>
    <t>0% &lt; % AP ≤ 1%</t>
  </si>
  <si>
    <t>1% &lt; % AP ≤ 2,5%</t>
  </si>
  <si>
    <t>4% &lt; % AP ≤ 6%</t>
  </si>
  <si>
    <t>6% &lt; % AP ≤ 10%</t>
  </si>
  <si>
    <t>10% &lt; % AP ≤ 15%</t>
  </si>
  <si>
    <t>15% &lt; % AP ≤ 20%</t>
  </si>
  <si>
    <t>20% &lt; % AP ≤ 30%</t>
  </si>
  <si>
    <t>30% &lt; % AP ≤ 60%</t>
  </si>
  <si>
    <t>2,5% &lt; % AP ≤ 4%</t>
  </si>
  <si>
    <t>Autoproduzione</t>
  </si>
  <si>
    <t>(t)</t>
  </si>
  <si>
    <t>RM &gt; 30.000</t>
  </si>
  <si>
    <t>RM ≤ 0</t>
  </si>
  <si>
    <t>0 &lt; RM ≤ 15</t>
  </si>
  <si>
    <t>15 &lt; RM ≤ 35</t>
  </si>
  <si>
    <t>35 &lt; RM ≤ 200</t>
  </si>
  <si>
    <t>200 &lt; RM ≤ 500</t>
  </si>
  <si>
    <t>500 &lt; RM ≤ 1.500</t>
  </si>
  <si>
    <t>1.500 &lt; RM ≤ 3.000</t>
  </si>
  <si>
    <t>3.000 &lt; RM ≤ 5.000</t>
  </si>
  <si>
    <t>5.000 &lt; RM ≤ 8.000</t>
  </si>
  <si>
    <t>8.000 &lt; RM ≤ 30.000</t>
  </si>
  <si>
    <t>% RM ≤ 0%</t>
  </si>
  <si>
    <t>0% &lt; % RM ≤ 2%</t>
  </si>
  <si>
    <t>2% &lt; % RM ≤ 4%</t>
  </si>
  <si>
    <t>4% &lt; % RM ≤ 6%</t>
  </si>
  <si>
    <t>6% &lt; % RM ≤ 9%</t>
  </si>
  <si>
    <t>9% &lt; % RM ≤ 15%</t>
  </si>
  <si>
    <t>15% &lt; % RM ≤ 25%</t>
  </si>
  <si>
    <t>25% &lt; % RM ≤ 30%</t>
  </si>
  <si>
    <t>30% &lt; % RM ≤ 50%</t>
  </si>
  <si>
    <t>50% &lt; % RM ≤ 60%</t>
  </si>
  <si>
    <t>% RM &gt; 60%</t>
  </si>
  <si>
    <t>P (RM_ass)</t>
  </si>
  <si>
    <t>P (RM_rel)</t>
  </si>
  <si>
    <t>Materie prime</t>
  </si>
  <si>
    <t>P (RA_rel)</t>
  </si>
  <si>
    <t>% RA ≤ 0%</t>
  </si>
  <si>
    <t>0 &lt; RA ≤ 35</t>
  </si>
  <si>
    <t>35 &lt; RA ≤ 100</t>
  </si>
  <si>
    <t>100 &lt; RA ≤ 500</t>
  </si>
  <si>
    <t>20% &lt; % RA ≤ 30%</t>
  </si>
  <si>
    <t>500 &lt; RA ≤ 2.000</t>
  </si>
  <si>
    <t>30% &lt; % RA ≤ 40%</t>
  </si>
  <si>
    <t>2.000 &lt; RA ≤ 20.000</t>
  </si>
  <si>
    <t>40% &lt; % RA ≤ 50%</t>
  </si>
  <si>
    <t>20.000 &lt; RA ≤ 35.000</t>
  </si>
  <si>
    <t>35.000 &lt; RA ≤ 50.000</t>
  </si>
  <si>
    <t>50.000 &lt; RA ≤ 75.000</t>
  </si>
  <si>
    <t>75.000 &lt; RA ≤ 150.000</t>
  </si>
  <si>
    <t>RA &gt; 150.000</t>
  </si>
  <si>
    <t>% RA &gt; 70%</t>
  </si>
  <si>
    <t>P (RR_ass)</t>
  </si>
  <si>
    <t>P (RR_rel)</t>
  </si>
  <si>
    <t>RR ≤ 0</t>
  </si>
  <si>
    <t>% RR ≤ 0%</t>
  </si>
  <si>
    <t>0 &lt; RR ≤ 10</t>
  </si>
  <si>
    <t>0% &lt; % RR ≤ 5%</t>
  </si>
  <si>
    <t>10 &lt; RR ≤ 20</t>
  </si>
  <si>
    <t>5% &lt; % RR ≤ 10%</t>
  </si>
  <si>
    <t>20 &lt; RR ≤ 30</t>
  </si>
  <si>
    <t>30 &lt; RR ≤ 90</t>
  </si>
  <si>
    <t>90 &lt; RR ≤ 250</t>
  </si>
  <si>
    <t>250 &lt; RR ≤ 350</t>
  </si>
  <si>
    <t>350 &lt; RR ≤ 700</t>
  </si>
  <si>
    <t>700 &lt; RR ≤ 1.500</t>
  </si>
  <si>
    <t>1.500 &lt; RR ≤ 30.000</t>
  </si>
  <si>
    <t>RR &gt; 30.000</t>
  </si>
  <si>
    <t>% RR &gt; 70%</t>
  </si>
  <si>
    <t>P (RA_ass)</t>
  </si>
  <si>
    <t>% AP &gt; 60%</t>
  </si>
  <si>
    <t>80 &lt; RE ≤ 110</t>
  </si>
  <si>
    <t>RA ≤ 0</t>
  </si>
  <si>
    <t>RE ≤  0</t>
  </si>
  <si>
    <t>PRE</t>
  </si>
  <si>
    <t>PAP</t>
  </si>
  <si>
    <t>PRA</t>
  </si>
  <si>
    <t>PRR</t>
  </si>
  <si>
    <t>PRM</t>
  </si>
  <si>
    <t>P</t>
  </si>
  <si>
    <t>ton</t>
  </si>
  <si>
    <t>Premialità per risparmio materie prime critiche</t>
  </si>
  <si>
    <t>Premilità certificazioni</t>
  </si>
  <si>
    <t>Premialità parità di genere</t>
  </si>
  <si>
    <t>Premialità rating legalità</t>
  </si>
  <si>
    <t>Acqua</t>
  </si>
  <si>
    <t>Rifiuti</t>
  </si>
  <si>
    <t>Risparmio d'acqua (ton)</t>
  </si>
  <si>
    <t>Riduzione rifiuti in discarica (ton)</t>
  </si>
  <si>
    <t>Riduzione materie prime e semilavorati (ton)</t>
  </si>
  <si>
    <t>%</t>
  </si>
  <si>
    <t>ISTRUZIONI PER LA COMPILAZIONE</t>
  </si>
  <si>
    <t>Consumo energetico</t>
  </si>
  <si>
    <t>Energia elettrica autoprodotta</t>
  </si>
  <si>
    <t>tep</t>
  </si>
  <si>
    <t>Fonte o vettore energetico</t>
  </si>
  <si>
    <t>Quantità da convertire</t>
  </si>
  <si>
    <t>Unità</t>
  </si>
  <si>
    <t>Fattore di conversione in tep</t>
  </si>
  <si>
    <t>Gasolio</t>
  </si>
  <si>
    <t>1,02</t>
  </si>
  <si>
    <t xml:space="preserve"> litri</t>
  </si>
  <si>
    <t>Olio combustibile</t>
  </si>
  <si>
    <t>0,98</t>
  </si>
  <si>
    <r>
      <t xml:space="preserve">Gas di petrolio liquefatti (GPL) </t>
    </r>
    <r>
      <rPr>
        <i/>
        <sz val="11"/>
        <color theme="1"/>
        <rFont val="Calibri"/>
        <family val="2"/>
        <scheme val="minor"/>
      </rPr>
      <t>stato liquido</t>
    </r>
  </si>
  <si>
    <t>1,10</t>
  </si>
  <si>
    <r>
      <t>Gas di petrolio liquefatti (GPL)</t>
    </r>
    <r>
      <rPr>
        <vertAlign val="superscript"/>
        <sz val="11"/>
        <color theme="1"/>
        <rFont val="Calibri"/>
        <family val="2"/>
        <scheme val="minor"/>
      </rPr>
      <t xml:space="preserve"> </t>
    </r>
    <r>
      <rPr>
        <i/>
        <sz val="11"/>
        <color theme="1"/>
        <rFont val="Calibri"/>
        <family val="2"/>
        <scheme val="minor"/>
      </rPr>
      <t>stato liquido</t>
    </r>
  </si>
  <si>
    <t>litri</t>
  </si>
  <si>
    <r>
      <t>Gas di petrolio liquefatti (GPL)</t>
    </r>
    <r>
      <rPr>
        <vertAlign val="superscript"/>
        <sz val="11"/>
        <color theme="1"/>
        <rFont val="Calibri"/>
        <family val="2"/>
        <scheme val="minor"/>
      </rPr>
      <t xml:space="preserve"> </t>
    </r>
    <r>
      <rPr>
        <i/>
        <sz val="11"/>
        <color theme="1"/>
        <rFont val="Calibri"/>
        <family val="2"/>
        <scheme val="minor"/>
      </rPr>
      <t>stato gassoso</t>
    </r>
  </si>
  <si>
    <t xml:space="preserve"> Sm³</t>
  </si>
  <si>
    <r>
      <t>Gas di petrolio liquefatti (GPL</t>
    </r>
    <r>
      <rPr>
        <vertAlign val="superscript"/>
        <sz val="11"/>
        <color theme="1"/>
        <rFont val="Calibri"/>
        <family val="2"/>
        <scheme val="minor"/>
      </rPr>
      <t xml:space="preserve"> </t>
    </r>
    <r>
      <rPr>
        <i/>
        <sz val="11"/>
        <color theme="1"/>
        <rFont val="Calibri"/>
        <family val="2"/>
        <scheme val="minor"/>
      </rPr>
      <t>stato gassoso</t>
    </r>
  </si>
  <si>
    <t xml:space="preserve"> Nm³</t>
  </si>
  <si>
    <t>Benzine autotrazione</t>
  </si>
  <si>
    <t>Oli vegetali</t>
  </si>
  <si>
    <t>0,88</t>
  </si>
  <si>
    <t>Pellet</t>
  </si>
  <si>
    <t>0,40</t>
  </si>
  <si>
    <t>Legna macinata fresca (cippato)</t>
  </si>
  <si>
    <t>0,20</t>
  </si>
  <si>
    <t>Gas naturale</t>
  </si>
  <si>
    <t>Nm³</t>
  </si>
  <si>
    <t>Gas Naturale Liquefatto (GNL)</t>
  </si>
  <si>
    <t>1,08</t>
  </si>
  <si>
    <t>Biogas</t>
  </si>
  <si>
    <t>Elettricità approvvigionata dalla rete elettrica</t>
  </si>
  <si>
    <t>MWh</t>
  </si>
  <si>
    <t>Elettricità prodotta in loco da idraulico, eolico e fotovoltaico</t>
  </si>
  <si>
    <t>Calore consumato da fluido termovettore acquistato</t>
  </si>
  <si>
    <t>GJ</t>
  </si>
  <si>
    <t>0,029</t>
  </si>
  <si>
    <t>Totale consumi espressi in TEP</t>
  </si>
  <si>
    <t>INPUT PREMIALITA'</t>
  </si>
  <si>
    <t>Vi è un risparmio di materie prime critiche maggiore o uguale del 5%</t>
  </si>
  <si>
    <t>Si è in possesso di certificazione 14001, 50001, etc</t>
  </si>
  <si>
    <t>Si è in possesso di rating legalità</t>
  </si>
  <si>
    <t>Si è in possesso del requisito parità di genere</t>
  </si>
  <si>
    <t>PREMIALITA'</t>
  </si>
  <si>
    <t>Premialità 15% per risparmio materie critiche</t>
  </si>
  <si>
    <t>Premialità 5% per ISO 14001</t>
  </si>
  <si>
    <t>Premialità 3% per rating legalità</t>
  </si>
  <si>
    <t>Premialità 2% per parità di genere</t>
  </si>
  <si>
    <t>P_finale</t>
  </si>
  <si>
    <t>Effetti interferenziali degli interventi</t>
  </si>
  <si>
    <t>Risparmio di energia (tep)</t>
  </si>
  <si>
    <t>Maggior produzione di EE rinnovabile (tep)</t>
  </si>
  <si>
    <t>Rifiuti conferiti in discarica</t>
  </si>
  <si>
    <t>Consumo di materia prima</t>
  </si>
  <si>
    <t>Consumo d'acqua</t>
  </si>
  <si>
    <t>-</t>
  </si>
  <si>
    <t>produzione ante</t>
  </si>
  <si>
    <t>produzione post</t>
  </si>
  <si>
    <t>Cs</t>
  </si>
  <si>
    <t>Consumo energetico normalizzato</t>
  </si>
  <si>
    <t>Consumo d'acqua normalizzato</t>
  </si>
  <si>
    <t>Rifiuti conferiti in discarica normalizzato</t>
  </si>
  <si>
    <t>Consumo di materia prima normalizzato</t>
  </si>
  <si>
    <r>
      <t xml:space="preserve">Configurazione </t>
    </r>
    <r>
      <rPr>
        <b/>
        <u/>
        <sz val="14"/>
        <rFont val="Titillium"/>
        <family val="3"/>
      </rPr>
      <t>ante operam</t>
    </r>
    <r>
      <rPr>
        <b/>
        <sz val="14"/>
        <rFont val="Titillium"/>
        <family val="3"/>
      </rPr>
      <t xml:space="preserve"> unità produttiva</t>
    </r>
  </si>
  <si>
    <r>
      <t xml:space="preserve">Configurazione </t>
    </r>
    <r>
      <rPr>
        <b/>
        <u/>
        <sz val="14"/>
        <rFont val="Titillium"/>
        <family val="3"/>
      </rPr>
      <t>ante operam</t>
    </r>
    <r>
      <rPr>
        <b/>
        <sz val="14"/>
        <rFont val="Titillium"/>
        <family val="3"/>
      </rPr>
      <t xml:space="preserve"> unità produttiva normlizzato</t>
    </r>
  </si>
  <si>
    <t>Produzione ante</t>
  </si>
  <si>
    <t>Produzione post</t>
  </si>
  <si>
    <t>Valori normalizzati ante operam unità produttiva</t>
  </si>
  <si>
    <t>0% &lt; % RA ≤ 5%</t>
  </si>
  <si>
    <t>5% &lt; % RA ≤ 10%</t>
  </si>
  <si>
    <t>10% &lt; % RA ≤ 15%</t>
  </si>
  <si>
    <t>15% &lt; % RA ≤ 20%</t>
  </si>
  <si>
    <t>50% &lt; % RA ≤ 60%</t>
  </si>
  <si>
    <t>60% &lt; % RA ≤ 70%</t>
  </si>
  <si>
    <t>10% &lt; % RR ≤ 15%</t>
  </si>
  <si>
    <t>15% &lt; % RR ≤ 20%</t>
  </si>
  <si>
    <t>20% &lt; % RR ≤ 30%</t>
  </si>
  <si>
    <t>30% &lt; % RR ≤ 40%</t>
  </si>
  <si>
    <t>40% &lt; % RR ≤ 50%</t>
  </si>
  <si>
    <t>50% &lt; % RR ≤ 60%</t>
  </si>
  <si>
    <t>60% &lt; % RR ≤ 70%</t>
  </si>
  <si>
    <t>PCI idrogeno</t>
  </si>
  <si>
    <t>kcal/kg</t>
  </si>
  <si>
    <t>tep/kg</t>
  </si>
  <si>
    <t>https://www.efficienzaenergetica.enea.it/glossario-efficienza-energetica/lettera-c/conversione-fattori-di.html</t>
  </si>
  <si>
    <t>Consumo ante idrogeno</t>
  </si>
  <si>
    <t>kg</t>
  </si>
  <si>
    <t>Consumo post idrogeno</t>
  </si>
  <si>
    <t>Energia elettrica autoprodotta totale ante</t>
  </si>
  <si>
    <t>Produzione di idrogeno ante</t>
  </si>
  <si>
    <t>Produzione di idrogeno post</t>
  </si>
  <si>
    <t>Configurazione unità produttiva</t>
  </si>
  <si>
    <t>Consumo energetico ante</t>
  </si>
  <si>
    <t>Energia elettrica autoprodotta ante</t>
  </si>
  <si>
    <t>Consumo d'acqua ante</t>
  </si>
  <si>
    <t>Rifiuti conferiti in discarica ante</t>
  </si>
  <si>
    <t>Consumo di materia prima ante</t>
  </si>
  <si>
    <t>Produzione ante e post intervento</t>
  </si>
  <si>
    <t>N.A.</t>
  </si>
  <si>
    <r>
      <t xml:space="preserve">FONDO DI TRANSIZIONE INDUSTRIALE
</t>
    </r>
    <r>
      <rPr>
        <b/>
        <sz val="26"/>
        <color theme="0"/>
        <rFont val="Titillium"/>
        <family val="3"/>
      </rPr>
      <t>Allegato 1 DD 23 dicembre 2024</t>
    </r>
  </si>
  <si>
    <t>art. 38 GBER - maggiore efficienza energetica</t>
  </si>
  <si>
    <t>art. 38 bis GBER - maggiore efficienza energetica edifici</t>
  </si>
  <si>
    <t>art. 47 GBER - uso efficiente risorse</t>
  </si>
  <si>
    <t>art. 14-17 GBER - cambiamento fondamentale processo</t>
  </si>
  <si>
    <t>art. 41 GBER - impianti autoconsumo</t>
  </si>
  <si>
    <t>QT Ucraina</t>
  </si>
  <si>
    <t>Tabella di sintesi con dati da inserire sulla piattaforma Invitalia in sede di presentazione della domanda di accesso alle agevolazioni</t>
  </si>
  <si>
    <t>Maggiore efficienza energetica</t>
  </si>
  <si>
    <t>Uso efficiente delle risorse</t>
  </si>
  <si>
    <t>Punti per interventi di Uso efficiente delle risorse</t>
  </si>
  <si>
    <t>Punti per maggiorazioni</t>
  </si>
  <si>
    <t>Punteggio da inserire in piattaforma in sede di presentazione della domanda di accesso alle agevolazioni</t>
  </si>
  <si>
    <t>Consumo relativo ai 12 mesi precedenti l'intervento (tep)</t>
  </si>
  <si>
    <t>Stima di consumo post investimento (tep)</t>
  </si>
  <si>
    <t>[FER-CAR] Autoproduzione ante intervento (tep)</t>
  </si>
  <si>
    <t>[FER-CAR] Autoproduzione post intervento (tep)</t>
  </si>
  <si>
    <t>Quantità d'acqua impiegata nel processo produttivo ante intervento (ton)</t>
  </si>
  <si>
    <t>Quantità d'acqua impiegata nel processo produttivo post intervento (ton)</t>
  </si>
  <si>
    <t>Materie prime e semilavorati impiegati nel processo produttivo ante intervento (ton)</t>
  </si>
  <si>
    <t>Materie prime e semilavorati impiegati nel processo produttivo post intervento (ton)</t>
  </si>
  <si>
    <t>Rifiuti conferiti in discarica ante intervento (ton)</t>
  </si>
  <si>
    <t>Rifiuti conferiti in discarica post intervento (ton)</t>
  </si>
  <si>
    <r>
      <t xml:space="preserve">PUNTEGGIO
</t>
    </r>
    <r>
      <rPr>
        <b/>
        <sz val="14"/>
        <color theme="1"/>
        <rFont val="Titillium"/>
        <family val="3"/>
      </rPr>
      <t>(valore da sottoporre a verifiche istruttorie)</t>
    </r>
  </si>
  <si>
    <t>Maggior consumo di energia [tep] - effetti ambientali negativi</t>
  </si>
  <si>
    <t>Maggior consumo di acqua (ton) - effetti ambientali negativi</t>
  </si>
  <si>
    <t>Aumento rifiuti in discarica (ton) - effetti ambientali negativi</t>
  </si>
  <si>
    <t>Aumento materie prime e semilavorati (ton) - effetti ambientali negativi</t>
  </si>
  <si>
    <t xml:space="preserve"> di cui:Produzione di idrogeno ante</t>
  </si>
  <si>
    <t>di cui:Produzione di idrogeno post</t>
  </si>
  <si>
    <t>Consumo energetico post</t>
  </si>
  <si>
    <t>Energia elettrica autoprodotta post</t>
  </si>
  <si>
    <t>Consumo acqua post</t>
  </si>
  <si>
    <t>Rifiuti in discarica post</t>
  </si>
  <si>
    <t>Consumo materia prima post</t>
  </si>
  <si>
    <t>Configurazione post operam unità produttiva</t>
  </si>
  <si>
    <t xml:space="preserve">Il presente modulo permette di calcolare, per singolo vettore energetico, i consumi espressi in tonnallate equivalenti di petrolio (TEP) secondo i coeffficienti di conversione adottati dal FIRE (Federazione Italiana per l'uso Razionale dell'Energia) in base a quanto previsto al punto 13 della nota esplicativa della Circolare MiSE  del 18 dicembre 2014.  All'interno delle celle gialle inserire le quantità di fonti o vettori  impiegate, la cui conversione in TEP apparirà nella quarta colonna </t>
  </si>
  <si>
    <t>Quantità convertita in TEP</t>
  </si>
  <si>
    <r>
      <t xml:space="preserve">Il presente foglio di calcolo elabora il punteggio utile ai fini della graduatoria per il fondo di transizione industriale applicando quanto previsto dall'Allegato 1 </t>
    </r>
    <r>
      <rPr>
        <b/>
        <sz val="9"/>
        <color theme="1"/>
        <rFont val="Titilium"/>
      </rPr>
      <t>del DD 23 dicembre 2024</t>
    </r>
    <r>
      <rPr>
        <sz val="9"/>
        <color theme="1"/>
        <rFont val="Titilium"/>
      </rPr>
      <t>. Il valore restituito è solo indicativo e dovrà essere sottoposto ad istruttoria tecnica da parte del Soggetto Gestore. 
Compilare solo le celle di colore bianco (</t>
    </r>
    <r>
      <rPr>
        <b/>
        <u/>
        <sz val="9"/>
        <color theme="1"/>
        <rFont val="Titilium"/>
      </rPr>
      <t>quelle di altro colore si autopopolano e non vanno modificate</t>
    </r>
    <r>
      <rPr>
        <sz val="9"/>
        <color theme="1"/>
        <rFont val="Titilium"/>
      </rPr>
      <t>), ed in particolare:
- la tabella "</t>
    </r>
    <r>
      <rPr>
        <i/>
        <sz val="9"/>
        <color theme="1"/>
        <rFont val="Titilium"/>
      </rPr>
      <t>Configurazione  unità produttiva</t>
    </r>
    <r>
      <rPr>
        <sz val="9"/>
        <color theme="1"/>
        <rFont val="Titilium"/>
      </rPr>
      <t>" inserendo tutti i consumi ante intervento e l'eventuale produzione di idrogeno ante e post intervento relativi all'intera unità produttiva oggetto del programma di investimento;
- la tabella "</t>
    </r>
    <r>
      <rPr>
        <i/>
        <sz val="9"/>
        <color theme="1"/>
        <rFont val="Titilium"/>
      </rPr>
      <t>Premialità</t>
    </r>
    <r>
      <rPr>
        <sz val="9"/>
        <color theme="1"/>
        <rFont val="Titilium"/>
      </rPr>
      <t>", usando il menù a tendina ed inserire "</t>
    </r>
    <r>
      <rPr>
        <i/>
        <sz val="9"/>
        <color theme="1"/>
        <rFont val="Titilium"/>
      </rPr>
      <t>Sì</t>
    </r>
    <r>
      <rPr>
        <sz val="9"/>
        <color theme="1"/>
        <rFont val="Titilium"/>
      </rPr>
      <t>"o "</t>
    </r>
    <r>
      <rPr>
        <i/>
        <sz val="9"/>
        <color theme="1"/>
        <rFont val="Titilium"/>
      </rPr>
      <t>No</t>
    </r>
    <r>
      <rPr>
        <sz val="9"/>
        <color theme="1"/>
        <rFont val="Titilium"/>
      </rPr>
      <t>";
- le informazioni per ciascun intervento, una volta identificata la tipologia (scelta da menù a tendina) e la categoria di riferimento (inserimento manuale). Tali informazioni sono riferite alla situazione post-intervento;
- la tabella "</t>
    </r>
    <r>
      <rPr>
        <i/>
        <sz val="9"/>
        <color theme="1"/>
        <rFont val="Titilium"/>
      </rPr>
      <t>Produzione ante e post intervento</t>
    </r>
    <r>
      <rPr>
        <sz val="9"/>
        <color theme="1"/>
        <rFont val="Titilium"/>
      </rPr>
      <t xml:space="preserve">" indicando i valori di produzione dell'intera unità produttiva con la corretta unità di misura (es. ton, m2, metri lineari di prodotto, m3, etc.);
Per la conversione in tep dei vari vettori energetici (energia elettrica, gas naturale, etc.) utilizzare il foglio "Modulo di conversione" (come previsto dal DD);
</t>
    </r>
    <r>
      <rPr>
        <u/>
        <sz val="9"/>
        <color theme="1"/>
        <rFont val="Titilium"/>
      </rPr>
      <t>Prestare attenzione ai campi</t>
    </r>
    <r>
      <rPr>
        <sz val="9"/>
        <color theme="1"/>
        <rFont val="Titilium"/>
      </rPr>
      <t xml:space="preserve"> "</t>
    </r>
    <r>
      <rPr>
        <i/>
        <sz val="9"/>
        <color theme="1"/>
        <rFont val="Titilium"/>
      </rPr>
      <t>maggior consumo di energia</t>
    </r>
    <r>
      <rPr>
        <sz val="9"/>
        <color theme="1"/>
        <rFont val="Titilium"/>
      </rPr>
      <t>", applicabile ad ogni tipologia di intervento, e "</t>
    </r>
    <r>
      <rPr>
        <i/>
        <sz val="9"/>
        <color theme="1"/>
        <rFont val="Titilium"/>
      </rPr>
      <t>effetti interferenziali degli interventi</t>
    </r>
    <r>
      <rPr>
        <sz val="9"/>
        <color theme="1"/>
        <rFont val="Titilium"/>
      </rPr>
      <t>". Nel campo "</t>
    </r>
    <r>
      <rPr>
        <i/>
        <sz val="9"/>
        <color theme="1"/>
        <rFont val="Titilium"/>
      </rPr>
      <t>maggior consumo di energia</t>
    </r>
    <r>
      <rPr>
        <sz val="9"/>
        <color theme="1"/>
        <rFont val="Titilium"/>
      </rPr>
      <t>" bisogna inserire, per ogni intervento, eventuali aumenti dei consumi di energia associati all'intervento di efficienza energetica (es. l'intervento proposto produce un risparmio di energia elettrica ma allo stesso tempo produce per qualche motivo un aumento dei consumi di gas naturale, tale aumento va considerato nel campo suddetto), ed eventuali aumenti dei consumi di energia associati all'intervento di circolarità (es. l'intervento di riparmio sull'utilizzo di acqua e/o di materie prime e/o di produzione di rifiuti determina per qualche motivo un aumento dei consumi energetici, tale aumento va considerato nel campo suddetto). Nel campo "</t>
    </r>
    <r>
      <rPr>
        <i/>
        <sz val="9"/>
        <color theme="1"/>
        <rFont val="Titilium"/>
      </rPr>
      <t>effetti interferenziali degli interventi</t>
    </r>
    <r>
      <rPr>
        <sz val="9"/>
        <color theme="1"/>
        <rFont val="Titilium"/>
      </rPr>
      <t xml:space="preserve">" bisogna considerare eventuali effetti secondari che vengono a prodursi a seguito degli interventi proposti (ESEMPIO: si consideri un programma di investimento che prevede due interventi di efficienza energetica per una UP che consuma 1000 tep/a di energia elettrica. L'intervento 1 comporta un risparmio di energia elettrica sull'intera UP (stimati nel 2%), mentre l'intervento 2 genera risparmi di energia elettrica sulla sola sala compressori, passando da 200 tep/a a 180 tep/anno. In tal caso, il risparmio associato all'intervento 1 dev'essere calcolato a partire dai consumi stimati ex-post delle utenze di energia elettrica dell'intervento 2, ovvero il risparmio del 2% non deve essere calcolato su 1000 tep/a (consumo ex-ante), ma su 1000-(200-180) = 980 tep/a, al fine di tener conto della sovrapposizione degli effetti che i due interventi hanno sulle medesime utenze (in questo caso, la sala compressori)).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</si>
</sst>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000"/>
    <numFmt numFmtId="165" formatCode="_-* #,##0.0_-;\-* #,##0.0_-;_-* &quot;-&quot;??_-;_-@_-"/>
    <numFmt numFmtId="166" formatCode="0.000"/>
    <numFmt numFmtId="167" formatCode="_-* #,##0.000_-;\-* #,##0.000_-;_-* &quot;-&quot;??_-;_-@_-"/>
    <numFmt numFmtId="168" formatCode="0.00000"/>
    <numFmt numFmtId="169" formatCode="0.000000"/>
  </numFmts>
  <fonts count="30">
    <font>
      <sz val="11"/>
      <color theme="1"/>
      <name val="Calibri"/>
      <family val="2"/>
      <scheme val="minor"/>
    </font>
    <font>
      <sz val="9"/>
      <color theme="1"/>
      <name val="Titillium"/>
      <family val="3"/>
    </font>
    <font>
      <b/>
      <sz val="9"/>
      <color theme="1"/>
      <name val="Titillium"/>
      <family val="3"/>
    </font>
    <font>
      <b/>
      <i/>
      <sz val="9"/>
      <color theme="1"/>
      <name val="Titillium"/>
      <family val="3"/>
    </font>
    <font>
      <sz val="10"/>
      <color theme="1"/>
      <name val="Titillium"/>
      <family val="3"/>
    </font>
    <font>
      <b/>
      <sz val="10"/>
      <color theme="1"/>
      <name val="Titillium"/>
      <family val="3"/>
    </font>
    <font>
      <b/>
      <sz val="36"/>
      <color theme="0"/>
      <name val="Titillium"/>
      <family val="3"/>
    </font>
    <font>
      <b/>
      <sz val="14"/>
      <color theme="1"/>
      <name val="Titillium"/>
      <family val="3"/>
    </font>
    <font>
      <b/>
      <sz val="22"/>
      <color theme="1"/>
      <name val="Titillium"/>
      <family val="3"/>
    </font>
    <font>
      <sz val="11"/>
      <color theme="1"/>
      <name val="Calibri"/>
      <family val="2"/>
      <scheme val="minor"/>
    </font>
    <font>
      <b/>
      <sz val="11"/>
      <color theme="1"/>
      <name val="Calibri"/>
      <family val="2"/>
      <scheme val="minor"/>
    </font>
    <font>
      <i/>
      <sz val="11"/>
      <color theme="1"/>
      <name val="Calibri"/>
      <family val="2"/>
      <scheme val="minor"/>
    </font>
    <font>
      <b/>
      <sz val="12"/>
      <color theme="0"/>
      <name val="Calibri"/>
      <family val="2"/>
      <scheme val="minor"/>
    </font>
    <font>
      <sz val="11"/>
      <name val="Calibri"/>
      <family val="2"/>
      <scheme val="minor"/>
    </font>
    <font>
      <vertAlign val="superscript"/>
      <sz val="11"/>
      <color theme="1"/>
      <name val="Calibri"/>
      <family val="2"/>
      <scheme val="minor"/>
    </font>
    <font>
      <sz val="12"/>
      <color theme="0"/>
      <name val="Calibri"/>
      <family val="2"/>
      <scheme val="minor"/>
    </font>
    <font>
      <sz val="12"/>
      <color theme="1"/>
      <name val="Titillium"/>
      <family val="3"/>
    </font>
    <font>
      <b/>
      <sz val="26"/>
      <color theme="0"/>
      <name val="Titillium"/>
      <family val="3"/>
    </font>
    <font>
      <b/>
      <sz val="14"/>
      <color theme="0"/>
      <name val="Titillium"/>
      <family val="3"/>
    </font>
    <font>
      <b/>
      <sz val="20"/>
      <color theme="1"/>
      <name val="Titillium"/>
      <family val="3"/>
    </font>
    <font>
      <b/>
      <sz val="14"/>
      <name val="Titillium"/>
      <family val="3"/>
    </font>
    <font>
      <b/>
      <u/>
      <sz val="14"/>
      <name val="Titillium"/>
      <family val="3"/>
    </font>
    <font>
      <u/>
      <sz val="11"/>
      <color theme="10"/>
      <name val="Calibri"/>
      <family val="2"/>
      <scheme val="minor"/>
    </font>
    <font>
      <sz val="8"/>
      <name val="Calibri"/>
      <family val="2"/>
      <scheme val="minor"/>
    </font>
    <font>
      <b/>
      <u/>
      <sz val="9"/>
      <color theme="1"/>
      <name val="Titillium"/>
      <family val="3"/>
    </font>
    <font>
      <sz val="9"/>
      <color theme="1"/>
      <name val="Titilium"/>
    </font>
    <font>
      <b/>
      <sz val="9"/>
      <color theme="1"/>
      <name val="Titilium"/>
    </font>
    <font>
      <b/>
      <u/>
      <sz val="9"/>
      <color theme="1"/>
      <name val="Titilium"/>
    </font>
    <font>
      <i/>
      <sz val="9"/>
      <color theme="1"/>
      <name val="Titilium"/>
    </font>
    <font>
      <u/>
      <sz val="9"/>
      <color theme="1"/>
      <name val="Titilium"/>
    </font>
  </fonts>
  <fills count="25">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249977111117893"/>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00B0F0"/>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rgb="FFFFC000"/>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7" tint="-0.249977111117893"/>
        <bgColor indexed="64"/>
      </patternFill>
    </fill>
    <fill>
      <patternFill patternType="solid">
        <fgColor theme="5" tint="-0.249977111117893"/>
        <bgColor indexed="64"/>
      </patternFill>
    </fill>
    <fill>
      <patternFill patternType="solid">
        <fgColor theme="3" tint="0.59999389629810485"/>
        <bgColor indexed="64"/>
      </patternFill>
    </fill>
  </fills>
  <borders count="6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style="medium">
        <color indexed="64"/>
      </top>
      <bottom/>
      <diagonal/>
    </border>
    <border>
      <left style="medium">
        <color indexed="64"/>
      </left>
      <right/>
      <top/>
      <bottom/>
      <diagonal/>
    </border>
    <border>
      <left style="medium">
        <color indexed="64"/>
      </left>
      <right style="mediumDashDot">
        <color indexed="64"/>
      </right>
      <top style="medium">
        <color indexed="64"/>
      </top>
      <bottom style="medium">
        <color indexed="64"/>
      </bottom>
      <diagonal/>
    </border>
    <border>
      <left style="mediumDashDot">
        <color indexed="64"/>
      </left>
      <right style="medium">
        <color indexed="64"/>
      </right>
      <top style="medium">
        <color indexed="64"/>
      </top>
      <bottom style="medium">
        <color indexed="64"/>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style="medium">
        <color indexed="64"/>
      </top>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top style="medium">
        <color indexed="64"/>
      </top>
      <bottom style="medium">
        <color indexed="64"/>
      </bottom>
      <diagonal/>
    </border>
    <border>
      <left style="thin">
        <color auto="1"/>
      </left>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top style="medium">
        <color indexed="64"/>
      </top>
      <bottom style="medium">
        <color indexed="64"/>
      </bottom>
      <diagonal/>
    </border>
    <border>
      <left/>
      <right/>
      <top/>
      <bottom style="thin">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auto="1"/>
      </top>
      <bottom/>
      <diagonal/>
    </border>
    <border>
      <left style="thin">
        <color auto="1"/>
      </left>
      <right/>
      <top style="medium">
        <color auto="1"/>
      </top>
      <bottom/>
      <diagonal/>
    </border>
    <border>
      <left style="medium">
        <color auto="1"/>
      </left>
      <right style="thin">
        <color auto="1"/>
      </right>
      <top/>
      <bottom style="medium">
        <color auto="1"/>
      </bottom>
      <diagonal/>
    </border>
    <border>
      <left style="thin">
        <color auto="1"/>
      </left>
      <right style="medium">
        <color auto="1"/>
      </right>
      <top/>
      <bottom/>
      <diagonal/>
    </border>
    <border>
      <left style="medium">
        <color auto="1"/>
      </left>
      <right style="thin">
        <color auto="1"/>
      </right>
      <top/>
      <bottom/>
      <diagonal/>
    </border>
    <border>
      <left/>
      <right style="thin">
        <color auto="1"/>
      </right>
      <top/>
      <bottom style="medium">
        <color auto="1"/>
      </bottom>
      <diagonal/>
    </border>
    <border>
      <left style="medium">
        <color indexed="64"/>
      </left>
      <right style="mediumDashDot">
        <color indexed="64"/>
      </right>
      <top/>
      <bottom style="medium">
        <color indexed="64"/>
      </bottom>
      <diagonal/>
    </border>
    <border>
      <left style="medium">
        <color indexed="64"/>
      </left>
      <right style="mediumDashDot">
        <color indexed="64"/>
      </right>
      <top style="mediumDashed">
        <color indexed="64"/>
      </top>
      <bottom style="medium">
        <color indexed="64"/>
      </bottom>
      <diagonal/>
    </border>
    <border>
      <left style="medium">
        <color indexed="64"/>
      </left>
      <right style="mediumDashDot">
        <color indexed="64"/>
      </right>
      <top style="medium">
        <color indexed="64"/>
      </top>
      <bottom/>
      <diagonal/>
    </border>
    <border>
      <left style="medium">
        <color indexed="64"/>
      </left>
      <right style="mediumDashDot">
        <color indexed="64"/>
      </right>
      <top style="medium">
        <color indexed="64"/>
      </top>
      <bottom style="mediumDashed">
        <color indexed="64"/>
      </bottom>
      <diagonal/>
    </border>
    <border>
      <left style="mediumDashDot">
        <color indexed="64"/>
      </left>
      <right style="medium">
        <color indexed="64"/>
      </right>
      <top/>
      <bottom style="mediumDashed">
        <color indexed="64"/>
      </bottom>
      <diagonal/>
    </border>
    <border>
      <left style="mediumDashDot">
        <color indexed="64"/>
      </left>
      <right style="medium">
        <color indexed="64"/>
      </right>
      <top style="mediumDashed">
        <color indexed="64"/>
      </top>
      <bottom style="medium">
        <color indexed="64"/>
      </bottom>
      <diagonal/>
    </border>
    <border>
      <left style="mediumDashDot">
        <color indexed="64"/>
      </left>
      <right style="medium">
        <color indexed="64"/>
      </right>
      <top style="medium">
        <color indexed="64"/>
      </top>
      <bottom style="mediumDashed">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auto="1"/>
      </left>
      <right/>
      <top style="thin">
        <color auto="1"/>
      </top>
      <bottom/>
      <diagonal/>
    </border>
    <border>
      <left style="medium">
        <color indexed="64"/>
      </left>
      <right style="medium">
        <color indexed="64"/>
      </right>
      <top style="thin">
        <color auto="1"/>
      </top>
      <bottom/>
      <diagonal/>
    </border>
    <border>
      <left style="medium">
        <color indexed="64"/>
      </left>
      <right style="medium">
        <color indexed="64"/>
      </right>
      <top/>
      <bottom style="thin">
        <color auto="1"/>
      </bottom>
      <diagonal/>
    </border>
    <border>
      <left/>
      <right style="thin">
        <color auto="1"/>
      </right>
      <top/>
      <bottom/>
      <diagonal/>
    </border>
    <border>
      <left style="thin">
        <color auto="1"/>
      </left>
      <right style="thin">
        <color auto="1"/>
      </right>
      <top/>
      <bottom/>
      <diagonal/>
    </border>
  </borders>
  <cellStyleXfs count="4">
    <xf numFmtId="0" fontId="0" fillId="0" borderId="0"/>
    <xf numFmtId="9" fontId="9" fillId="0" borderId="0" applyFont="0" applyFill="0" applyBorder="0" applyAlignment="0" applyProtection="0"/>
    <xf numFmtId="43" fontId="9" fillId="0" borderId="0" applyFont="0" applyFill="0" applyBorder="0" applyAlignment="0" applyProtection="0"/>
    <xf numFmtId="0" fontId="22" fillId="0" borderId="0" applyNumberFormat="0" applyFill="0" applyBorder="0" applyAlignment="0" applyProtection="0"/>
  </cellStyleXfs>
  <cellXfs count="285">
    <xf numFmtId="0" fontId="0" fillId="0" borderId="0" xfId="0"/>
    <xf numFmtId="0" fontId="4" fillId="0" borderId="0" xfId="0" applyFont="1"/>
    <xf numFmtId="3" fontId="4" fillId="0" borderId="0" xfId="0" applyNumberFormat="1" applyFont="1"/>
    <xf numFmtId="164" fontId="4" fillId="0" borderId="0" xfId="0" applyNumberFormat="1" applyFont="1"/>
    <xf numFmtId="0" fontId="4" fillId="0" borderId="19" xfId="0" applyFont="1" applyBorder="1"/>
    <xf numFmtId="0" fontId="4" fillId="0" borderId="22" xfId="0" applyFont="1" applyBorder="1"/>
    <xf numFmtId="0" fontId="4" fillId="0" borderId="20" xfId="0" applyFont="1" applyBorder="1"/>
    <xf numFmtId="0" fontId="4" fillId="0" borderId="23" xfId="0" applyFont="1" applyBorder="1"/>
    <xf numFmtId="0" fontId="4" fillId="0" borderId="16" xfId="0" applyFont="1" applyBorder="1"/>
    <xf numFmtId="0" fontId="4" fillId="0" borderId="21" xfId="0" applyFont="1" applyBorder="1"/>
    <xf numFmtId="0" fontId="4" fillId="0" borderId="18" xfId="0" applyFont="1" applyBorder="1"/>
    <xf numFmtId="0" fontId="4" fillId="0" borderId="17" xfId="0" applyFont="1" applyBorder="1"/>
    <xf numFmtId="0" fontId="5" fillId="0" borderId="0" xfId="0" applyFont="1"/>
    <xf numFmtId="0" fontId="2" fillId="0" borderId="1" xfId="0" applyFont="1" applyBorder="1" applyAlignment="1">
      <alignment horizontal="center" vertical="center" wrapText="1"/>
    </xf>
    <xf numFmtId="0" fontId="3" fillId="0" borderId="2" xfId="0" applyFont="1" applyBorder="1" applyAlignment="1">
      <alignment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3" fontId="3" fillId="0" borderId="8" xfId="0" applyNumberFormat="1" applyFont="1" applyBorder="1" applyAlignment="1">
      <alignment horizontal="center" vertical="center" wrapText="1"/>
    </xf>
    <xf numFmtId="0" fontId="4" fillId="0" borderId="0" xfId="0" applyFont="1" applyAlignment="1">
      <alignment vertical="center"/>
    </xf>
    <xf numFmtId="164" fontId="4" fillId="0" borderId="0" xfId="0" applyNumberFormat="1" applyFont="1" applyAlignment="1">
      <alignment vertical="center"/>
    </xf>
    <xf numFmtId="9" fontId="4" fillId="0" borderId="0" xfId="1" applyFont="1"/>
    <xf numFmtId="165" fontId="0" fillId="15" borderId="2" xfId="2" applyNumberFormat="1" applyFont="1" applyFill="1" applyBorder="1" applyAlignment="1" applyProtection="1">
      <alignment horizontal="center" vertical="center" wrapText="1"/>
      <protection locked="0"/>
    </xf>
    <xf numFmtId="167" fontId="0" fillId="16" borderId="3" xfId="2" applyNumberFormat="1" applyFont="1" applyFill="1" applyBorder="1" applyAlignment="1" applyProtection="1">
      <alignment horizontal="center" vertical="center" wrapText="1"/>
      <protection hidden="1"/>
    </xf>
    <xf numFmtId="165" fontId="0" fillId="15" borderId="8" xfId="2" applyNumberFormat="1" applyFont="1" applyFill="1" applyBorder="1" applyAlignment="1" applyProtection="1">
      <alignment horizontal="center" vertical="center" wrapText="1"/>
      <protection locked="0"/>
    </xf>
    <xf numFmtId="167" fontId="0" fillId="16" borderId="9" xfId="2" applyNumberFormat="1" applyFont="1" applyFill="1" applyBorder="1" applyAlignment="1" applyProtection="1">
      <alignment horizontal="center" vertical="center" wrapText="1"/>
      <protection hidden="1"/>
    </xf>
    <xf numFmtId="167" fontId="0" fillId="16" borderId="6" xfId="2" applyNumberFormat="1" applyFont="1" applyFill="1" applyBorder="1" applyAlignment="1" applyProtection="1">
      <alignment horizontal="center" vertical="center" wrapText="1"/>
      <protection hidden="1"/>
    </xf>
    <xf numFmtId="167" fontId="0" fillId="16" borderId="12" xfId="2" applyNumberFormat="1" applyFont="1" applyFill="1" applyBorder="1" applyAlignment="1" applyProtection="1">
      <alignment horizontal="center" vertical="center" wrapText="1"/>
      <protection hidden="1"/>
    </xf>
    <xf numFmtId="165" fontId="0" fillId="8" borderId="2" xfId="2" applyNumberFormat="1" applyFont="1" applyFill="1" applyBorder="1" applyAlignment="1" applyProtection="1">
      <alignment horizontal="center" vertical="center" wrapText="1"/>
      <protection locked="0"/>
    </xf>
    <xf numFmtId="165" fontId="0" fillId="8" borderId="8" xfId="2" applyNumberFormat="1" applyFont="1" applyFill="1" applyBorder="1" applyAlignment="1" applyProtection="1">
      <alignment horizontal="center" vertical="center" wrapText="1"/>
      <protection locked="0"/>
    </xf>
    <xf numFmtId="167" fontId="0" fillId="16" borderId="28" xfId="2" applyNumberFormat="1" applyFont="1" applyFill="1" applyBorder="1" applyAlignment="1" applyProtection="1">
      <alignment horizontal="center" vertical="center" wrapText="1"/>
      <protection hidden="1"/>
    </xf>
    <xf numFmtId="165" fontId="0" fillId="15" borderId="43" xfId="2" applyNumberFormat="1" applyFont="1" applyFill="1" applyBorder="1" applyAlignment="1" applyProtection="1">
      <alignment horizontal="center" vertical="center" wrapText="1"/>
      <protection locked="0"/>
    </xf>
    <xf numFmtId="167" fontId="0" fillId="16" borderId="30" xfId="2" applyNumberFormat="1" applyFont="1" applyFill="1" applyBorder="1" applyAlignment="1" applyProtection="1">
      <alignment horizontal="center" vertical="center" wrapText="1"/>
      <protection hidden="1"/>
    </xf>
    <xf numFmtId="165" fontId="0" fillId="15" borderId="48" xfId="2" applyNumberFormat="1" applyFont="1" applyFill="1" applyBorder="1" applyAlignment="1" applyProtection="1">
      <alignment horizontal="center" vertical="center" wrapText="1"/>
      <protection locked="0"/>
    </xf>
    <xf numFmtId="167" fontId="0" fillId="0" borderId="30" xfId="2" applyNumberFormat="1" applyFont="1" applyBorder="1" applyAlignment="1" applyProtection="1">
      <alignment horizontal="center" vertical="center" wrapText="1"/>
      <protection hidden="1"/>
    </xf>
    <xf numFmtId="0" fontId="16" fillId="0" borderId="4" xfId="0" applyFont="1" applyBorder="1"/>
    <xf numFmtId="4" fontId="16" fillId="0" borderId="6" xfId="0" applyNumberFormat="1" applyFont="1" applyBorder="1"/>
    <xf numFmtId="0" fontId="16" fillId="0" borderId="7" xfId="0" applyFont="1" applyBorder="1"/>
    <xf numFmtId="4" fontId="16" fillId="0" borderId="9" xfId="0" applyNumberFormat="1" applyFont="1" applyBorder="1"/>
    <xf numFmtId="4" fontId="4" fillId="0" borderId="0" xfId="0" applyNumberFormat="1" applyFont="1"/>
    <xf numFmtId="0" fontId="1" fillId="0" borderId="5" xfId="0" applyFont="1" applyBorder="1" applyAlignment="1">
      <alignment vertical="center" wrapText="1"/>
    </xf>
    <xf numFmtId="0" fontId="4" fillId="0" borderId="5" xfId="0" applyFont="1" applyBorder="1"/>
    <xf numFmtId="0" fontId="2" fillId="0" borderId="4" xfId="0" applyFont="1" applyBorder="1" applyAlignment="1">
      <alignment vertical="center" wrapText="1"/>
    </xf>
    <xf numFmtId="0" fontId="1" fillId="0" borderId="6" xfId="0" applyFont="1" applyBorder="1" applyAlignment="1">
      <alignment horizontal="left" vertical="center" wrapText="1"/>
    </xf>
    <xf numFmtId="0" fontId="1" fillId="0" borderId="4" xfId="0" applyFont="1" applyBorder="1" applyAlignment="1">
      <alignment vertical="center" wrapText="1"/>
    </xf>
    <xf numFmtId="0" fontId="1" fillId="0" borderId="4" xfId="0" applyFont="1" applyBorder="1" applyAlignment="1">
      <alignment horizontal="left" vertical="center" wrapText="1"/>
    </xf>
    <xf numFmtId="0" fontId="4" fillId="0" borderId="6" xfId="0" applyFont="1" applyBorder="1"/>
    <xf numFmtId="0" fontId="2" fillId="0" borderId="7" xfId="0" applyFont="1" applyBorder="1" applyAlignment="1">
      <alignment vertical="center" wrapText="1"/>
    </xf>
    <xf numFmtId="0" fontId="4" fillId="0" borderId="8" xfId="0" applyFont="1" applyBorder="1"/>
    <xf numFmtId="0" fontId="4" fillId="0" borderId="9" xfId="0" applyFont="1" applyBorder="1"/>
    <xf numFmtId="0" fontId="4" fillId="0" borderId="7" xfId="0" applyFont="1" applyBorder="1"/>
    <xf numFmtId="0" fontId="1" fillId="0" borderId="8" xfId="0" applyFont="1" applyBorder="1"/>
    <xf numFmtId="0" fontId="22" fillId="0" borderId="0" xfId="3"/>
    <xf numFmtId="168" fontId="4" fillId="0" borderId="5" xfId="0" applyNumberFormat="1" applyFont="1" applyBorder="1"/>
    <xf numFmtId="3" fontId="4" fillId="0" borderId="2" xfId="0" applyNumberFormat="1" applyFont="1" applyBorder="1"/>
    <xf numFmtId="0" fontId="4" fillId="0" borderId="3" xfId="0" applyFont="1" applyBorder="1"/>
    <xf numFmtId="168" fontId="4" fillId="0" borderId="8" xfId="0" applyNumberFormat="1" applyFont="1" applyBorder="1"/>
    <xf numFmtId="0" fontId="4" fillId="0" borderId="1" xfId="0" applyFont="1" applyBorder="1"/>
    <xf numFmtId="0" fontId="4" fillId="0" borderId="4" xfId="0" applyFont="1" applyBorder="1"/>
    <xf numFmtId="0" fontId="24" fillId="16" borderId="5" xfId="0" applyFont="1" applyFill="1" applyBorder="1" applyAlignment="1">
      <alignment horizontal="center"/>
    </xf>
    <xf numFmtId="0" fontId="1" fillId="16" borderId="5" xfId="0" applyFont="1" applyFill="1" applyBorder="1"/>
    <xf numFmtId="0" fontId="1" fillId="0" borderId="5" xfId="0" applyFont="1" applyBorder="1"/>
    <xf numFmtId="0" fontId="2" fillId="0" borderId="5" xfId="0" applyFont="1" applyBorder="1" applyAlignment="1">
      <alignment horizontal="right"/>
    </xf>
    <xf numFmtId="0" fontId="1" fillId="6" borderId="0" xfId="0" applyFont="1" applyFill="1"/>
    <xf numFmtId="0" fontId="3" fillId="6" borderId="0" xfId="0" applyFont="1" applyFill="1"/>
    <xf numFmtId="0" fontId="3" fillId="6" borderId="40" xfId="0" applyFont="1" applyFill="1" applyBorder="1" applyAlignment="1">
      <alignment horizontal="center" vertical="center"/>
    </xf>
    <xf numFmtId="0" fontId="1" fillId="6" borderId="0" xfId="0" applyFont="1" applyFill="1" applyAlignment="1">
      <alignment horizontal="right"/>
    </xf>
    <xf numFmtId="0" fontId="1" fillId="16" borderId="5" xfId="0" applyFont="1" applyFill="1" applyBorder="1" applyAlignment="1">
      <alignment horizontal="right"/>
    </xf>
    <xf numFmtId="2" fontId="1" fillId="0" borderId="5" xfId="0" applyNumberFormat="1" applyFont="1" applyBorder="1" applyAlignment="1">
      <alignment horizontal="right"/>
    </xf>
    <xf numFmtId="4" fontId="1" fillId="0" borderId="5" xfId="0" applyNumberFormat="1" applyFont="1" applyBorder="1" applyAlignment="1">
      <alignment horizontal="right"/>
    </xf>
    <xf numFmtId="4" fontId="2" fillId="0" borderId="5" xfId="0" applyNumberFormat="1" applyFont="1" applyBorder="1" applyAlignment="1">
      <alignment horizontal="right"/>
    </xf>
    <xf numFmtId="0" fontId="1" fillId="6" borderId="0" xfId="0" applyFont="1" applyFill="1" applyAlignment="1" applyProtection="1">
      <alignment horizontal="center" vertical="center" wrapText="1"/>
      <protection locked="0"/>
    </xf>
    <xf numFmtId="0" fontId="6" fillId="19" borderId="23" xfId="0" applyFont="1" applyFill="1" applyBorder="1" applyAlignment="1" applyProtection="1">
      <alignment horizontal="center" vertical="center" wrapText="1"/>
      <protection locked="0"/>
    </xf>
    <xf numFmtId="0" fontId="6" fillId="19" borderId="0" xfId="0" applyFont="1" applyFill="1" applyAlignment="1" applyProtection="1">
      <alignment horizontal="center" vertical="center" wrapText="1"/>
      <protection locked="0"/>
    </xf>
    <xf numFmtId="0" fontId="1" fillId="19" borderId="0" xfId="0" applyFont="1" applyFill="1" applyAlignment="1" applyProtection="1">
      <alignment horizontal="center" vertical="center" wrapText="1"/>
      <protection locked="0"/>
    </xf>
    <xf numFmtId="0" fontId="1" fillId="19" borderId="0" xfId="0" applyFont="1" applyFill="1" applyAlignment="1" applyProtection="1">
      <alignment horizontal="center" vertical="center"/>
      <protection locked="0"/>
    </xf>
    <xf numFmtId="0" fontId="6" fillId="19" borderId="16" xfId="0" applyFont="1" applyFill="1" applyBorder="1" applyAlignment="1" applyProtection="1">
      <alignment horizontal="center" vertical="center" wrapText="1"/>
      <protection locked="0"/>
    </xf>
    <xf numFmtId="0" fontId="1" fillId="19" borderId="23" xfId="0" applyFont="1" applyFill="1" applyBorder="1" applyAlignment="1" applyProtection="1">
      <alignment horizontal="center" vertical="center" wrapText="1"/>
      <protection locked="0"/>
    </xf>
    <xf numFmtId="0" fontId="1" fillId="19" borderId="16" xfId="0" applyFont="1" applyFill="1" applyBorder="1" applyAlignment="1" applyProtection="1">
      <alignment horizontal="center" vertical="center" wrapText="1"/>
      <protection locked="0"/>
    </xf>
    <xf numFmtId="0" fontId="1" fillId="0" borderId="5" xfId="0" applyFont="1" applyBorder="1" applyAlignment="1" applyProtection="1">
      <alignment horizontal="right" vertical="center" wrapText="1"/>
      <protection locked="0"/>
    </xf>
    <xf numFmtId="0" fontId="1" fillId="0" borderId="6"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168" fontId="1" fillId="19" borderId="0" xfId="0" applyNumberFormat="1" applyFont="1" applyFill="1" applyAlignment="1" applyProtection="1">
      <alignment horizontal="center" vertical="center"/>
      <protection locked="0"/>
    </xf>
    <xf numFmtId="0" fontId="1" fillId="0" borderId="6" xfId="0" applyFont="1" applyBorder="1" applyAlignment="1" applyProtection="1">
      <alignment horizontal="left" vertical="center" wrapText="1"/>
      <protection locked="0"/>
    </xf>
    <xf numFmtId="0" fontId="1" fillId="19" borderId="0" xfId="0" applyFont="1" applyFill="1" applyAlignment="1" applyProtection="1">
      <alignment horizontal="left" vertical="center"/>
      <protection locked="0"/>
    </xf>
    <xf numFmtId="0" fontId="1" fillId="19" borderId="0" xfId="0" applyFont="1" applyFill="1" applyAlignment="1" applyProtection="1">
      <alignment horizontal="left" vertical="center" wrapText="1"/>
      <protection locked="0"/>
    </xf>
    <xf numFmtId="0" fontId="3" fillId="8" borderId="13" xfId="0" applyFont="1" applyFill="1" applyBorder="1" applyAlignment="1" applyProtection="1">
      <alignment horizontal="center" vertical="center" wrapText="1"/>
      <protection locked="0"/>
    </xf>
    <xf numFmtId="0" fontId="3" fillId="8" borderId="14" xfId="0" applyFont="1" applyFill="1" applyBorder="1" applyAlignment="1" applyProtection="1">
      <alignment horizontal="center" vertical="center" wrapText="1"/>
      <protection locked="0"/>
    </xf>
    <xf numFmtId="0" fontId="3" fillId="8" borderId="36" xfId="0" applyFont="1" applyFill="1" applyBorder="1" applyAlignment="1" applyProtection="1">
      <alignment horizontal="center" vertical="center" wrapText="1"/>
      <protection locked="0"/>
    </xf>
    <xf numFmtId="0" fontId="3" fillId="20" borderId="56" xfId="0" applyFont="1" applyFill="1" applyBorder="1" applyAlignment="1" applyProtection="1">
      <alignment horizontal="center" vertical="center" wrapText="1"/>
      <protection locked="0"/>
    </xf>
    <xf numFmtId="0" fontId="3" fillId="7" borderId="56" xfId="0" applyFont="1" applyFill="1" applyBorder="1" applyAlignment="1" applyProtection="1">
      <alignment horizontal="center" vertical="center" wrapText="1"/>
      <protection locked="0"/>
    </xf>
    <xf numFmtId="0" fontId="3" fillId="11" borderId="56" xfId="0" applyFont="1" applyFill="1" applyBorder="1" applyAlignment="1" applyProtection="1">
      <alignment horizontal="center" vertical="center" wrapText="1"/>
      <protection locked="0"/>
    </xf>
    <xf numFmtId="0" fontId="3" fillId="3" borderId="13" xfId="0" applyFont="1" applyFill="1" applyBorder="1" applyAlignment="1" applyProtection="1">
      <alignment horizontal="center" vertical="center" wrapText="1"/>
      <protection locked="0"/>
    </xf>
    <xf numFmtId="0" fontId="3" fillId="3" borderId="15" xfId="0" applyFont="1" applyFill="1" applyBorder="1" applyAlignment="1" applyProtection="1">
      <alignment horizontal="center" vertical="center" wrapText="1"/>
      <protection locked="0"/>
    </xf>
    <xf numFmtId="0" fontId="3" fillId="4" borderId="13" xfId="0" applyFont="1" applyFill="1" applyBorder="1" applyAlignment="1" applyProtection="1">
      <alignment horizontal="center" vertical="center" wrapText="1"/>
      <protection locked="0"/>
    </xf>
    <xf numFmtId="0" fontId="3" fillId="4" borderId="15" xfId="0" applyFont="1" applyFill="1" applyBorder="1" applyAlignment="1" applyProtection="1">
      <alignment horizontal="center" vertical="center" wrapText="1"/>
      <protection locked="0"/>
    </xf>
    <xf numFmtId="0" fontId="3" fillId="22" borderId="13" xfId="0" applyFont="1" applyFill="1" applyBorder="1" applyAlignment="1" applyProtection="1">
      <alignment horizontal="center" vertical="center" wrapText="1"/>
      <protection locked="0"/>
    </xf>
    <xf numFmtId="0" fontId="3" fillId="22" borderId="15" xfId="0" applyFont="1" applyFill="1" applyBorder="1" applyAlignment="1" applyProtection="1">
      <alignment horizontal="center" vertical="center" wrapText="1"/>
      <protection locked="0"/>
    </xf>
    <xf numFmtId="0" fontId="1" fillId="8" borderId="26" xfId="0" applyFont="1" applyFill="1" applyBorder="1" applyAlignment="1" applyProtection="1">
      <alignment horizontal="center" vertical="center" wrapText="1"/>
      <protection locked="0"/>
    </xf>
    <xf numFmtId="0" fontId="1" fillId="0" borderId="27" xfId="0" applyFont="1" applyBorder="1" applyAlignment="1" applyProtection="1">
      <alignment horizontal="center" vertical="center" wrapText="1"/>
      <protection locked="0"/>
    </xf>
    <xf numFmtId="0" fontId="1" fillId="0" borderId="37" xfId="0" applyFont="1" applyBorder="1" applyAlignment="1" applyProtection="1">
      <alignment horizontal="center" vertical="center" wrapText="1"/>
      <protection locked="0"/>
    </xf>
    <xf numFmtId="43" fontId="1" fillId="0" borderId="60" xfId="2" applyFont="1" applyFill="1" applyBorder="1" applyAlignment="1" applyProtection="1">
      <alignment horizontal="center" vertical="center" wrapText="1"/>
      <protection locked="0"/>
    </xf>
    <xf numFmtId="43" fontId="1" fillId="0" borderId="26" xfId="2" applyFont="1" applyFill="1" applyBorder="1" applyAlignment="1" applyProtection="1">
      <alignment horizontal="center" vertical="center" wrapText="1"/>
      <protection locked="0"/>
    </xf>
    <xf numFmtId="43" fontId="1" fillId="0" borderId="28" xfId="2" applyFont="1" applyFill="1" applyBorder="1" applyAlignment="1" applyProtection="1">
      <alignment horizontal="center" vertical="center" wrapText="1"/>
      <protection locked="0"/>
    </xf>
    <xf numFmtId="43" fontId="1" fillId="0" borderId="26" xfId="2" applyFont="1" applyBorder="1" applyAlignment="1" applyProtection="1">
      <alignment horizontal="center" vertical="center" wrapText="1"/>
      <protection locked="0"/>
    </xf>
    <xf numFmtId="43" fontId="1" fillId="0" borderId="28" xfId="2" applyFont="1" applyBorder="1" applyAlignment="1" applyProtection="1">
      <alignment horizontal="center" vertical="center" wrapText="1"/>
      <protection locked="0"/>
    </xf>
    <xf numFmtId="0" fontId="1" fillId="8" borderId="4" xfId="0" applyFont="1" applyFill="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1" fillId="0" borderId="57" xfId="0" applyFont="1" applyBorder="1" applyAlignment="1" applyProtection="1">
      <alignment horizontal="center" vertical="center" wrapText="1"/>
      <protection locked="0"/>
    </xf>
    <xf numFmtId="43" fontId="1" fillId="0" borderId="38" xfId="2" applyFont="1" applyFill="1" applyBorder="1" applyAlignment="1" applyProtection="1">
      <alignment horizontal="center" vertical="center" wrapText="1"/>
      <protection locked="0"/>
    </xf>
    <xf numFmtId="43" fontId="1" fillId="0" borderId="4" xfId="2" applyFont="1" applyFill="1" applyBorder="1" applyAlignment="1" applyProtection="1">
      <alignment horizontal="center" vertical="center" wrapText="1"/>
      <protection locked="0"/>
    </xf>
    <xf numFmtId="43" fontId="1" fillId="0" borderId="6" xfId="2" applyFont="1" applyFill="1" applyBorder="1" applyAlignment="1" applyProtection="1">
      <alignment horizontal="center" vertical="center" wrapText="1"/>
      <protection locked="0"/>
    </xf>
    <xf numFmtId="43" fontId="1" fillId="0" borderId="4" xfId="2" applyFont="1" applyBorder="1" applyAlignment="1" applyProtection="1">
      <alignment horizontal="center" vertical="center" wrapText="1"/>
      <protection locked="0"/>
    </xf>
    <xf numFmtId="43" fontId="1" fillId="0" borderId="6" xfId="2" applyFont="1" applyBorder="1" applyAlignment="1" applyProtection="1">
      <alignment horizontal="center" vertical="center" wrapText="1"/>
      <protection locked="0"/>
    </xf>
    <xf numFmtId="0" fontId="1" fillId="8" borderId="10" xfId="0" applyFont="1" applyFill="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58" xfId="0" applyFont="1" applyBorder="1" applyAlignment="1" applyProtection="1">
      <alignment horizontal="center" vertical="center" wrapText="1"/>
      <protection locked="0"/>
    </xf>
    <xf numFmtId="43" fontId="1" fillId="0" borderId="59" xfId="2" applyFont="1" applyFill="1" applyBorder="1" applyAlignment="1" applyProtection="1">
      <alignment horizontal="center" vertical="center" wrapText="1"/>
      <protection locked="0"/>
    </xf>
    <xf numFmtId="43" fontId="1" fillId="0" borderId="10" xfId="2" applyFont="1" applyFill="1" applyBorder="1" applyAlignment="1" applyProtection="1">
      <alignment horizontal="center" vertical="center" wrapText="1"/>
      <protection locked="0"/>
    </xf>
    <xf numFmtId="43" fontId="1" fillId="0" borderId="12" xfId="2" applyFont="1" applyFill="1" applyBorder="1" applyAlignment="1" applyProtection="1">
      <alignment horizontal="center" vertical="center" wrapText="1"/>
      <protection locked="0"/>
    </xf>
    <xf numFmtId="43" fontId="1" fillId="0" borderId="10" xfId="2" applyFont="1" applyBorder="1" applyAlignment="1" applyProtection="1">
      <alignment horizontal="center" vertical="center" wrapText="1"/>
      <protection locked="0"/>
    </xf>
    <xf numFmtId="43" fontId="1" fillId="0" borderId="12" xfId="2" applyFont="1" applyBorder="1" applyAlignment="1" applyProtection="1">
      <alignment horizontal="center" vertical="center" wrapText="1"/>
      <protection locked="0"/>
    </xf>
    <xf numFmtId="0" fontId="2" fillId="12" borderId="13" xfId="0" applyFont="1" applyFill="1" applyBorder="1" applyAlignment="1" applyProtection="1">
      <alignment horizontal="center" vertical="center" wrapText="1"/>
      <protection locked="0"/>
    </xf>
    <xf numFmtId="0" fontId="2" fillId="2" borderId="14" xfId="0" applyFont="1" applyFill="1" applyBorder="1" applyAlignment="1" applyProtection="1">
      <alignment horizontal="center" vertical="center" wrapText="1"/>
      <protection locked="0"/>
    </xf>
    <xf numFmtId="0" fontId="2" fillId="2" borderId="36" xfId="0" applyFont="1" applyFill="1" applyBorder="1" applyAlignment="1" applyProtection="1">
      <alignment horizontal="center" vertical="center" wrapText="1"/>
      <protection locked="0"/>
    </xf>
    <xf numFmtId="0" fontId="2" fillId="0" borderId="56" xfId="0" applyFont="1" applyBorder="1" applyAlignment="1" applyProtection="1">
      <alignment horizontal="center" vertical="center" wrapText="1"/>
      <protection locked="0"/>
    </xf>
    <xf numFmtId="3" fontId="2" fillId="0" borderId="56" xfId="0" applyNumberFormat="1" applyFont="1" applyBorder="1" applyAlignment="1" applyProtection="1">
      <alignment horizontal="center" vertical="center" wrapText="1"/>
      <protection locked="0"/>
    </xf>
    <xf numFmtId="3" fontId="2" fillId="2" borderId="56" xfId="0" applyNumberFormat="1" applyFont="1" applyFill="1" applyBorder="1" applyAlignment="1" applyProtection="1">
      <alignment horizontal="center" vertical="center" wrapText="1"/>
      <protection locked="0"/>
    </xf>
    <xf numFmtId="3" fontId="2" fillId="0" borderId="13" xfId="0" applyNumberFormat="1" applyFont="1" applyBorder="1" applyAlignment="1" applyProtection="1">
      <alignment horizontal="center" vertical="center" wrapText="1"/>
      <protection locked="0"/>
    </xf>
    <xf numFmtId="3" fontId="2" fillId="0" borderId="15" xfId="0" applyNumberFormat="1" applyFont="1" applyBorder="1" applyAlignment="1" applyProtection="1">
      <alignment horizontal="center" vertical="center" wrapText="1"/>
      <protection locked="0"/>
    </xf>
    <xf numFmtId="0" fontId="2" fillId="19" borderId="0" xfId="0" applyFont="1" applyFill="1" applyAlignment="1" applyProtection="1">
      <alignment horizontal="center" vertical="center" wrapText="1"/>
      <protection locked="0"/>
    </xf>
    <xf numFmtId="3" fontId="2" fillId="19" borderId="0" xfId="0" applyNumberFormat="1" applyFont="1" applyFill="1" applyAlignment="1" applyProtection="1">
      <alignment horizontal="center" vertical="center" wrapText="1"/>
      <protection locked="0"/>
    </xf>
    <xf numFmtId="0" fontId="1" fillId="19" borderId="21" xfId="0" applyFont="1" applyFill="1" applyBorder="1" applyAlignment="1" applyProtection="1">
      <alignment horizontal="center" vertical="center" wrapText="1"/>
      <protection locked="0"/>
    </xf>
    <xf numFmtId="0" fontId="2" fillId="19" borderId="18" xfId="0" applyFont="1" applyFill="1" applyBorder="1" applyAlignment="1" applyProtection="1">
      <alignment horizontal="center" vertical="center" wrapText="1"/>
      <protection locked="0"/>
    </xf>
    <xf numFmtId="3" fontId="2" fillId="19" borderId="18" xfId="0" applyNumberFormat="1" applyFont="1" applyFill="1" applyBorder="1" applyAlignment="1" applyProtection="1">
      <alignment horizontal="center" vertical="center" wrapText="1"/>
      <protection locked="0"/>
    </xf>
    <xf numFmtId="0" fontId="1" fillId="19" borderId="17" xfId="0" applyFont="1" applyFill="1" applyBorder="1" applyAlignment="1" applyProtection="1">
      <alignment horizontal="center" vertical="center" wrapText="1"/>
      <protection locked="0"/>
    </xf>
    <xf numFmtId="9" fontId="5" fillId="14" borderId="54" xfId="1" applyFont="1" applyFill="1" applyBorder="1" applyAlignment="1" applyProtection="1">
      <alignment horizontal="center" vertical="center" wrapText="1"/>
    </xf>
    <xf numFmtId="9" fontId="5" fillId="14" borderId="16" xfId="1" applyFont="1" applyFill="1" applyBorder="1" applyAlignment="1" applyProtection="1">
      <alignment horizontal="center" vertical="center" wrapText="1"/>
    </xf>
    <xf numFmtId="9" fontId="5" fillId="14" borderId="17" xfId="1" applyFont="1" applyFill="1" applyBorder="1" applyAlignment="1" applyProtection="1">
      <alignment horizontal="center" vertical="center" wrapText="1"/>
    </xf>
    <xf numFmtId="2" fontId="2" fillId="0" borderId="5" xfId="0" applyNumberFormat="1" applyFont="1" applyBorder="1" applyAlignment="1">
      <alignment horizontal="right"/>
    </xf>
    <xf numFmtId="0" fontId="1" fillId="0" borderId="5" xfId="0" applyFont="1" applyBorder="1" applyAlignment="1">
      <alignment horizontal="right"/>
    </xf>
    <xf numFmtId="0" fontId="2" fillId="3" borderId="4" xfId="0" applyFont="1" applyFill="1" applyBorder="1" applyAlignment="1">
      <alignment vertical="center" wrapText="1"/>
    </xf>
    <xf numFmtId="0" fontId="2" fillId="7" borderId="7" xfId="0" applyFont="1" applyFill="1" applyBorder="1" applyAlignment="1">
      <alignment vertical="center" wrapText="1"/>
    </xf>
    <xf numFmtId="0" fontId="1" fillId="3" borderId="6" xfId="0" applyFont="1" applyFill="1" applyBorder="1" applyAlignment="1">
      <alignment horizontal="left" vertical="center" wrapText="1"/>
    </xf>
    <xf numFmtId="0" fontId="1" fillId="19" borderId="6" xfId="0" applyFont="1" applyFill="1" applyBorder="1" applyAlignment="1">
      <alignment horizontal="left" vertical="center"/>
    </xf>
    <xf numFmtId="0" fontId="1" fillId="19" borderId="9" xfId="0" applyFont="1" applyFill="1" applyBorder="1" applyAlignment="1">
      <alignment horizontal="left" vertical="center"/>
    </xf>
    <xf numFmtId="0" fontId="1" fillId="21" borderId="5" xfId="0" applyFont="1" applyFill="1" applyBorder="1" applyAlignment="1">
      <alignment horizontal="center" vertical="center" wrapText="1"/>
    </xf>
    <xf numFmtId="0" fontId="2" fillId="3" borderId="7" xfId="0" applyFont="1" applyFill="1" applyBorder="1" applyAlignment="1">
      <alignment vertical="center" wrapText="1"/>
    </xf>
    <xf numFmtId="0" fontId="1" fillId="21" borderId="8" xfId="0" applyFont="1" applyFill="1" applyBorder="1" applyAlignment="1">
      <alignment horizontal="center" vertical="center" wrapText="1"/>
    </xf>
    <xf numFmtId="0" fontId="1" fillId="3" borderId="9" xfId="0" applyFont="1" applyFill="1" applyBorder="1" applyAlignment="1">
      <alignment horizontal="left" vertical="center" wrapText="1"/>
    </xf>
    <xf numFmtId="0" fontId="1" fillId="21" borderId="8" xfId="0" applyFont="1" applyFill="1" applyBorder="1" applyAlignment="1">
      <alignment horizontal="right" vertical="center" wrapText="1"/>
    </xf>
    <xf numFmtId="0" fontId="2" fillId="4" borderId="4" xfId="0" applyFont="1" applyFill="1" applyBorder="1" applyAlignment="1">
      <alignment horizontal="left" vertical="center" wrapText="1"/>
    </xf>
    <xf numFmtId="0" fontId="2" fillId="4" borderId="7" xfId="0" applyFont="1" applyFill="1" applyBorder="1" applyAlignment="1">
      <alignment horizontal="left" vertical="center" wrapText="1"/>
    </xf>
    <xf numFmtId="0" fontId="8" fillId="11" borderId="24" xfId="0" applyFont="1" applyFill="1" applyBorder="1" applyAlignment="1">
      <alignment horizontal="center" vertical="center" wrapText="1"/>
    </xf>
    <xf numFmtId="4" fontId="8" fillId="23" borderId="25" xfId="0" applyNumberFormat="1" applyFont="1" applyFill="1" applyBorder="1" applyAlignment="1">
      <alignment horizontal="center" vertical="center" wrapText="1"/>
    </xf>
    <xf numFmtId="0" fontId="5" fillId="7" borderId="52" xfId="0" applyFont="1" applyFill="1" applyBorder="1" applyAlignment="1">
      <alignment horizontal="center" vertical="center" wrapText="1"/>
    </xf>
    <xf numFmtId="3" fontId="5" fillId="14" borderId="20" xfId="0" applyNumberFormat="1" applyFont="1" applyFill="1" applyBorder="1" applyAlignment="1">
      <alignment horizontal="center" vertical="center" wrapText="1"/>
    </xf>
    <xf numFmtId="0" fontId="5" fillId="7" borderId="49" xfId="0" applyFont="1" applyFill="1" applyBorder="1" applyAlignment="1">
      <alignment horizontal="center" vertical="center" wrapText="1"/>
    </xf>
    <xf numFmtId="3" fontId="5" fillId="14" borderId="16" xfId="0" applyNumberFormat="1" applyFont="1" applyFill="1" applyBorder="1" applyAlignment="1">
      <alignment horizontal="center" vertical="center" wrapText="1"/>
    </xf>
    <xf numFmtId="3" fontId="5" fillId="14" borderId="53" xfId="0" applyNumberFormat="1" applyFont="1" applyFill="1" applyBorder="1" applyAlignment="1">
      <alignment horizontal="center" vertical="center" wrapText="1"/>
    </xf>
    <xf numFmtId="0" fontId="5" fillId="7" borderId="51" xfId="0" applyFont="1" applyFill="1" applyBorder="1" applyAlignment="1">
      <alignment horizontal="center" vertical="center" wrapText="1"/>
    </xf>
    <xf numFmtId="3" fontId="5" fillId="14" borderId="55" xfId="0" applyNumberFormat="1" applyFont="1" applyFill="1" applyBorder="1" applyAlignment="1">
      <alignment horizontal="center" vertical="center" wrapText="1"/>
    </xf>
    <xf numFmtId="0" fontId="5" fillId="7" borderId="50" xfId="0" applyFont="1" applyFill="1" applyBorder="1" applyAlignment="1">
      <alignment horizontal="center" vertical="center" wrapText="1"/>
    </xf>
    <xf numFmtId="3" fontId="2" fillId="20" borderId="4" xfId="0" applyNumberFormat="1" applyFont="1" applyFill="1" applyBorder="1" applyAlignment="1">
      <alignment horizontal="left" vertical="center" wrapText="1"/>
    </xf>
    <xf numFmtId="3" fontId="2" fillId="20" borderId="5" xfId="0" applyNumberFormat="1" applyFont="1" applyFill="1" applyBorder="1" applyAlignment="1">
      <alignment horizontal="center" vertical="center" wrapText="1"/>
    </xf>
    <xf numFmtId="3" fontId="2" fillId="20" borderId="6" xfId="0" applyNumberFormat="1" applyFont="1" applyFill="1" applyBorder="1" applyAlignment="1">
      <alignment horizontal="left" vertical="center" wrapText="1"/>
    </xf>
    <xf numFmtId="3" fontId="2" fillId="20" borderId="7" xfId="0" applyNumberFormat="1" applyFont="1" applyFill="1" applyBorder="1" applyAlignment="1">
      <alignment horizontal="left" vertical="center" wrapText="1"/>
    </xf>
    <xf numFmtId="3" fontId="2" fillId="20" borderId="8" xfId="0" applyNumberFormat="1" applyFont="1" applyFill="1" applyBorder="1" applyAlignment="1">
      <alignment horizontal="center" vertical="center" wrapText="1"/>
    </xf>
    <xf numFmtId="3" fontId="2" fillId="20" borderId="9" xfId="0" applyNumberFormat="1" applyFont="1" applyFill="1" applyBorder="1" applyAlignment="1">
      <alignment horizontal="left" vertical="center" wrapText="1"/>
    </xf>
    <xf numFmtId="1" fontId="1" fillId="21" borderId="5" xfId="0" applyNumberFormat="1" applyFont="1" applyFill="1" applyBorder="1" applyAlignment="1">
      <alignment horizontal="right" vertical="center"/>
    </xf>
    <xf numFmtId="1" fontId="1" fillId="21" borderId="8" xfId="0" applyNumberFormat="1" applyFont="1" applyFill="1" applyBorder="1" applyAlignment="1">
      <alignment horizontal="right" vertical="center"/>
    </xf>
    <xf numFmtId="165" fontId="0" fillId="8" borderId="43" xfId="2" applyNumberFormat="1" applyFont="1" applyFill="1" applyBorder="1" applyAlignment="1" applyProtection="1">
      <alignment horizontal="center" vertical="center" wrapText="1"/>
      <protection locked="0"/>
    </xf>
    <xf numFmtId="165" fontId="0" fillId="15" borderId="5" xfId="2" applyNumberFormat="1" applyFont="1" applyFill="1" applyBorder="1" applyAlignment="1" applyProtection="1">
      <alignment horizontal="center" vertical="center" wrapText="1"/>
      <protection locked="0"/>
    </xf>
    <xf numFmtId="165" fontId="0" fillId="15" borderId="11" xfId="2" applyNumberFormat="1" applyFont="1" applyFill="1" applyBorder="1" applyAlignment="1" applyProtection="1">
      <alignment horizontal="center" vertical="center" wrapText="1"/>
      <protection locked="0"/>
    </xf>
    <xf numFmtId="165" fontId="0" fillId="8" borderId="11" xfId="2" applyNumberFormat="1" applyFont="1" applyFill="1" applyBorder="1" applyAlignment="1" applyProtection="1">
      <alignment horizontal="center" vertical="center" wrapText="1"/>
      <protection locked="0"/>
    </xf>
    <xf numFmtId="165" fontId="0" fillId="8" borderId="48" xfId="2" applyNumberFormat="1" applyFont="1" applyFill="1" applyBorder="1" applyAlignment="1" applyProtection="1">
      <alignment horizontal="center" vertical="center" wrapText="1"/>
      <protection locked="0"/>
    </xf>
    <xf numFmtId="165" fontId="0" fillId="15" borderId="61" xfId="2" applyNumberFormat="1" applyFont="1" applyFill="1" applyBorder="1" applyAlignment="1" applyProtection="1">
      <alignment horizontal="center" vertical="center" wrapText="1"/>
      <protection locked="0"/>
    </xf>
    <xf numFmtId="167" fontId="0" fillId="16" borderId="46" xfId="2" applyNumberFormat="1" applyFont="1" applyFill="1" applyBorder="1" applyAlignment="1" applyProtection="1">
      <alignment horizontal="center" vertical="center" wrapText="1"/>
      <protection hidden="1"/>
    </xf>
    <xf numFmtId="165" fontId="15" fillId="5" borderId="17" xfId="2" applyNumberFormat="1" applyFont="1" applyFill="1" applyBorder="1" applyAlignment="1" applyProtection="1">
      <alignment horizontal="center" vertical="center" wrapText="1"/>
      <protection hidden="1"/>
    </xf>
    <xf numFmtId="0" fontId="0" fillId="0" borderId="0" xfId="0" applyProtection="1">
      <protection locked="0"/>
    </xf>
    <xf numFmtId="0" fontId="12" fillId="5" borderId="44" xfId="0" applyFont="1" applyFill="1" applyBorder="1" applyAlignment="1" applyProtection="1">
      <alignment horizontal="center" vertical="center" wrapText="1"/>
      <protection locked="0"/>
    </xf>
    <xf numFmtId="166" fontId="0" fillId="16" borderId="32" xfId="0" applyNumberFormat="1" applyFill="1" applyBorder="1" applyAlignment="1" applyProtection="1">
      <alignment horizontal="center" vertical="center" wrapText="1"/>
      <protection locked="0"/>
    </xf>
    <xf numFmtId="168" fontId="0" fillId="16" borderId="33" xfId="0" applyNumberFormat="1" applyFill="1" applyBorder="1" applyAlignment="1" applyProtection="1">
      <alignment horizontal="center" vertical="center" wrapText="1"/>
      <protection locked="0"/>
    </xf>
    <xf numFmtId="164" fontId="0" fillId="0" borderId="30" xfId="0" applyNumberFormat="1" applyBorder="1" applyAlignment="1" applyProtection="1">
      <alignment horizontal="center" vertical="center" wrapText="1"/>
      <protection locked="0"/>
    </xf>
    <xf numFmtId="2" fontId="13" fillId="16" borderId="2" xfId="0" applyNumberFormat="1" applyFont="1" applyFill="1" applyBorder="1" applyAlignment="1" applyProtection="1">
      <alignment horizontal="center" vertical="center" wrapText="1"/>
      <protection locked="0"/>
    </xf>
    <xf numFmtId="169" fontId="0" fillId="16" borderId="5" xfId="0" applyNumberFormat="1" applyFill="1" applyBorder="1" applyAlignment="1" applyProtection="1">
      <alignment horizontal="center" vertical="center" wrapText="1"/>
      <protection locked="0"/>
    </xf>
    <xf numFmtId="168" fontId="0" fillId="16" borderId="5" xfId="0" applyNumberFormat="1" applyFill="1" applyBorder="1" applyAlignment="1" applyProtection="1">
      <alignment horizontal="center" vertical="center" wrapText="1"/>
      <protection locked="0"/>
    </xf>
    <xf numFmtId="168" fontId="0" fillId="16" borderId="11" xfId="0" applyNumberFormat="1" applyFill="1" applyBorder="1" applyAlignment="1" applyProtection="1">
      <alignment horizontal="center" vertical="center" wrapText="1"/>
      <protection locked="0"/>
    </xf>
    <xf numFmtId="166" fontId="0" fillId="0" borderId="2" xfId="0" applyNumberFormat="1" applyBorder="1" applyAlignment="1" applyProtection="1">
      <alignment horizontal="center" vertical="center" wrapText="1"/>
      <protection locked="0"/>
    </xf>
    <xf numFmtId="169" fontId="0" fillId="0" borderId="11" xfId="0" applyNumberFormat="1" applyBorder="1" applyAlignment="1" applyProtection="1">
      <alignment horizontal="center" vertical="center" wrapText="1"/>
      <protection locked="0"/>
    </xf>
    <xf numFmtId="2" fontId="0" fillId="16" borderId="2" xfId="0" applyNumberFormat="1" applyFill="1" applyBorder="1" applyAlignment="1" applyProtection="1">
      <alignment horizontal="center" vertical="center" wrapText="1"/>
      <protection locked="0"/>
    </xf>
    <xf numFmtId="168" fontId="0" fillId="16" borderId="8" xfId="0" applyNumberFormat="1" applyFill="1" applyBorder="1" applyAlignment="1" applyProtection="1">
      <alignment horizontal="center" vertical="center" wrapText="1"/>
      <protection locked="0"/>
    </xf>
    <xf numFmtId="2" fontId="0" fillId="0" borderId="35" xfId="0" applyNumberFormat="1" applyBorder="1" applyAlignment="1" applyProtection="1">
      <alignment horizontal="center" vertical="center" wrapText="1"/>
      <protection locked="0"/>
    </xf>
    <xf numFmtId="2" fontId="0" fillId="16" borderId="30" xfId="0" applyNumberFormat="1" applyFill="1" applyBorder="1" applyAlignment="1" applyProtection="1">
      <alignment horizontal="center" vertical="center" wrapText="1"/>
      <protection locked="0"/>
    </xf>
    <xf numFmtId="169" fontId="0" fillId="0" borderId="2" xfId="0" applyNumberFormat="1" applyBorder="1" applyAlignment="1" applyProtection="1">
      <alignment horizontal="center" vertical="center" wrapText="1"/>
      <protection locked="0"/>
    </xf>
    <xf numFmtId="169" fontId="0" fillId="0" borderId="8" xfId="0" applyNumberFormat="1" applyBorder="1" applyAlignment="1" applyProtection="1">
      <alignment horizontal="center" vertical="center" wrapText="1"/>
      <protection locked="0"/>
    </xf>
    <xf numFmtId="166" fontId="0" fillId="16" borderId="46" xfId="0" applyNumberFormat="1" applyFill="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0" fillId="16" borderId="35" xfId="0" applyFill="1" applyBorder="1" applyAlignment="1" applyProtection="1">
      <alignment horizontal="center" vertical="center" wrapText="1"/>
      <protection locked="0"/>
    </xf>
    <xf numFmtId="0" fontId="0" fillId="0" borderId="30" xfId="0" applyBorder="1" applyAlignment="1" applyProtection="1">
      <alignment horizontal="center" vertical="center" wrapText="1"/>
      <protection locked="0"/>
    </xf>
    <xf numFmtId="0" fontId="0" fillId="16" borderId="2" xfId="0" applyFill="1" applyBorder="1" applyAlignment="1" applyProtection="1">
      <alignment horizontal="center" vertical="center" wrapText="1"/>
      <protection locked="0"/>
    </xf>
    <xf numFmtId="0" fontId="0" fillId="16" borderId="8" xfId="0" applyFill="1" applyBorder="1" applyAlignment="1" applyProtection="1">
      <alignment horizontal="center" vertical="center" wrapText="1"/>
      <protection locked="0"/>
    </xf>
    <xf numFmtId="0" fontId="12" fillId="5" borderId="31" xfId="0" applyFont="1" applyFill="1" applyBorder="1" applyAlignment="1" applyProtection="1">
      <alignment horizontal="left" vertical="center" wrapText="1"/>
      <protection hidden="1"/>
    </xf>
    <xf numFmtId="0" fontId="0" fillId="16" borderId="31" xfId="0" applyFill="1" applyBorder="1" applyAlignment="1" applyProtection="1">
      <alignment horizontal="left" vertical="center" wrapText="1"/>
      <protection hidden="1"/>
    </xf>
    <xf numFmtId="0" fontId="0" fillId="16" borderId="45" xfId="0" applyFill="1" applyBorder="1" applyAlignment="1" applyProtection="1">
      <alignment horizontal="left" vertical="center" wrapText="1"/>
      <protection hidden="1"/>
    </xf>
    <xf numFmtId="0" fontId="0" fillId="0" borderId="31" xfId="0" applyBorder="1" applyAlignment="1" applyProtection="1">
      <alignment horizontal="left" vertical="center" wrapText="1"/>
      <protection hidden="1"/>
    </xf>
    <xf numFmtId="0" fontId="0" fillId="16" borderId="1" xfId="0" applyFill="1" applyBorder="1" applyAlignment="1" applyProtection="1">
      <alignment horizontal="left" vertical="center" wrapText="1"/>
      <protection hidden="1"/>
    </xf>
    <xf numFmtId="0" fontId="0" fillId="16" borderId="4" xfId="0" applyFill="1" applyBorder="1" applyAlignment="1" applyProtection="1">
      <alignment horizontal="left" vertical="center" wrapText="1"/>
      <protection hidden="1"/>
    </xf>
    <xf numFmtId="0" fontId="0" fillId="16" borderId="10" xfId="0" applyFill="1" applyBorder="1" applyAlignment="1" applyProtection="1">
      <alignment horizontal="left" vertical="center" wrapText="1"/>
      <protection hidden="1"/>
    </xf>
    <xf numFmtId="0" fontId="0" fillId="0" borderId="45" xfId="0" applyBorder="1" applyAlignment="1" applyProtection="1">
      <alignment horizontal="left" vertical="center" wrapText="1"/>
      <protection hidden="1"/>
    </xf>
    <xf numFmtId="0" fontId="0" fillId="16" borderId="47" xfId="0" applyFill="1" applyBorder="1" applyAlignment="1" applyProtection="1">
      <alignment horizontal="left" vertical="center" wrapText="1"/>
      <protection hidden="1"/>
    </xf>
    <xf numFmtId="0" fontId="12" fillId="5" borderId="29" xfId="0" applyFont="1" applyFill="1" applyBorder="1" applyAlignment="1" applyProtection="1">
      <alignment horizontal="center" vertical="center" wrapText="1"/>
      <protection hidden="1"/>
    </xf>
    <xf numFmtId="0" fontId="10" fillId="16" borderId="2" xfId="0" applyFont="1" applyFill="1" applyBorder="1" applyAlignment="1" applyProtection="1">
      <alignment horizontal="center" vertical="center" wrapText="1"/>
      <protection hidden="1"/>
    </xf>
    <xf numFmtId="0" fontId="10" fillId="16" borderId="8" xfId="0" applyFont="1" applyFill="1" applyBorder="1" applyAlignment="1" applyProtection="1">
      <alignment horizontal="center" vertical="center" wrapText="1"/>
      <protection hidden="1"/>
    </xf>
    <xf numFmtId="0" fontId="10" fillId="0" borderId="29" xfId="0" applyFont="1" applyBorder="1" applyAlignment="1" applyProtection="1">
      <alignment horizontal="center" vertical="center" wrapText="1"/>
      <protection hidden="1"/>
    </xf>
    <xf numFmtId="0" fontId="10" fillId="16" borderId="5" xfId="0" applyFont="1" applyFill="1" applyBorder="1" applyAlignment="1" applyProtection="1">
      <alignment horizontal="center" vertical="center" wrapText="1"/>
      <protection hidden="1"/>
    </xf>
    <xf numFmtId="0" fontId="10" fillId="16" borderId="11" xfId="0" applyFont="1" applyFill="1" applyBorder="1" applyAlignment="1" applyProtection="1">
      <alignment horizontal="center" vertical="center" wrapText="1"/>
      <protection hidden="1"/>
    </xf>
    <xf numFmtId="0" fontId="10" fillId="0" borderId="2" xfId="0" applyFont="1" applyBorder="1" applyAlignment="1" applyProtection="1">
      <alignment horizontal="center" vertical="center" wrapText="1"/>
      <protection hidden="1"/>
    </xf>
    <xf numFmtId="0" fontId="10" fillId="0" borderId="11" xfId="0" applyFont="1" applyBorder="1" applyAlignment="1" applyProtection="1">
      <alignment horizontal="center" vertical="center" wrapText="1"/>
      <protection hidden="1"/>
    </xf>
    <xf numFmtId="0" fontId="10" fillId="0" borderId="34" xfId="0" applyFont="1" applyBorder="1" applyAlignment="1" applyProtection="1">
      <alignment horizontal="center" vertical="center" wrapText="1"/>
      <protection hidden="1"/>
    </xf>
    <xf numFmtId="0" fontId="10" fillId="16" borderId="29" xfId="0" applyFont="1" applyFill="1" applyBorder="1" applyAlignment="1" applyProtection="1">
      <alignment horizontal="center" vertical="center" wrapText="1"/>
      <protection hidden="1"/>
    </xf>
    <xf numFmtId="0" fontId="10" fillId="0" borderId="8" xfId="0" applyFont="1" applyBorder="1" applyAlignment="1" applyProtection="1">
      <alignment horizontal="center" vertical="center" wrapText="1"/>
      <protection hidden="1"/>
    </xf>
    <xf numFmtId="0" fontId="10" fillId="16" borderId="62" xfId="0" applyFont="1" applyFill="1" applyBorder="1" applyAlignment="1" applyProtection="1">
      <alignment horizontal="center" vertical="center" wrapText="1"/>
      <protection hidden="1"/>
    </xf>
    <xf numFmtId="0" fontId="10" fillId="16" borderId="34" xfId="0" applyFont="1" applyFill="1" applyBorder="1" applyAlignment="1" applyProtection="1">
      <alignment horizontal="center" vertical="center" wrapText="1"/>
      <protection hidden="1"/>
    </xf>
    <xf numFmtId="0" fontId="12" fillId="5" borderId="30" xfId="0" applyFont="1" applyFill="1" applyBorder="1" applyAlignment="1" applyProtection="1">
      <alignment horizontal="center" vertical="center" wrapText="1"/>
      <protection hidden="1"/>
    </xf>
    <xf numFmtId="0" fontId="15" fillId="5" borderId="18" xfId="0" applyFont="1" applyFill="1" applyBorder="1" applyAlignment="1" applyProtection="1">
      <alignment horizontal="center" vertical="center" wrapText="1"/>
      <protection hidden="1"/>
    </xf>
    <xf numFmtId="0" fontId="12" fillId="5" borderId="43" xfId="0" applyFont="1" applyFill="1" applyBorder="1" applyAlignment="1" applyProtection="1">
      <alignment horizontal="center" vertical="center" wrapText="1"/>
      <protection hidden="1"/>
    </xf>
    <xf numFmtId="3" fontId="7" fillId="24" borderId="1" xfId="0" applyNumberFormat="1" applyFont="1" applyFill="1" applyBorder="1" applyAlignment="1">
      <alignment horizontal="center" vertical="center" wrapText="1"/>
    </xf>
    <xf numFmtId="3" fontId="7" fillId="24" borderId="2" xfId="0" applyNumberFormat="1" applyFont="1" applyFill="1" applyBorder="1" applyAlignment="1">
      <alignment horizontal="center" vertical="center" wrapText="1"/>
    </xf>
    <xf numFmtId="3" fontId="7" fillId="24" borderId="3" xfId="0" applyNumberFormat="1" applyFont="1" applyFill="1" applyBorder="1" applyAlignment="1">
      <alignment horizontal="center"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left" vertical="center" wrapText="1"/>
    </xf>
    <xf numFmtId="0" fontId="19" fillId="18" borderId="39" xfId="0" applyFont="1" applyFill="1" applyBorder="1" applyAlignment="1" applyProtection="1">
      <alignment horizontal="center" vertical="center" wrapText="1"/>
      <protection locked="0"/>
    </xf>
    <xf numFmtId="0" fontId="19" fillId="18" borderId="41" xfId="0" applyFont="1" applyFill="1" applyBorder="1" applyAlignment="1" applyProtection="1">
      <alignment horizontal="center" vertical="center" wrapText="1"/>
      <protection locked="0"/>
    </xf>
    <xf numFmtId="0" fontId="19" fillId="18" borderId="42" xfId="0" applyFont="1" applyFill="1" applyBorder="1" applyAlignment="1" applyProtection="1">
      <alignment horizontal="center" vertical="center" wrapText="1"/>
      <protection locked="0"/>
    </xf>
    <xf numFmtId="0" fontId="25" fillId="13" borderId="19" xfId="0" applyFont="1" applyFill="1" applyBorder="1" applyAlignment="1" applyProtection="1">
      <alignment horizontal="left" vertical="center" wrapText="1"/>
      <protection locked="0"/>
    </xf>
    <xf numFmtId="0" fontId="1" fillId="13" borderId="22" xfId="0" applyFont="1" applyFill="1" applyBorder="1" applyAlignment="1" applyProtection="1">
      <alignment horizontal="left" vertical="center" wrapText="1"/>
      <protection locked="0"/>
    </xf>
    <xf numFmtId="0" fontId="1" fillId="13" borderId="20" xfId="0" applyFont="1" applyFill="1" applyBorder="1" applyAlignment="1" applyProtection="1">
      <alignment horizontal="left" vertical="center" wrapText="1"/>
      <protection locked="0"/>
    </xf>
    <xf numFmtId="0" fontId="1" fillId="13" borderId="23" xfId="0" applyFont="1" applyFill="1" applyBorder="1" applyAlignment="1" applyProtection="1">
      <alignment horizontal="left" vertical="center" wrapText="1"/>
      <protection locked="0"/>
    </xf>
    <xf numFmtId="0" fontId="1" fillId="13" borderId="0" xfId="0" applyFont="1" applyFill="1" applyAlignment="1" applyProtection="1">
      <alignment horizontal="left" vertical="center" wrapText="1"/>
      <protection locked="0"/>
    </xf>
    <xf numFmtId="0" fontId="1" fillId="13" borderId="16" xfId="0" applyFont="1" applyFill="1" applyBorder="1" applyAlignment="1" applyProtection="1">
      <alignment horizontal="left" vertical="center" wrapText="1"/>
      <protection locked="0"/>
    </xf>
    <xf numFmtId="0" fontId="1" fillId="13" borderId="21" xfId="0" applyFont="1" applyFill="1" applyBorder="1" applyAlignment="1" applyProtection="1">
      <alignment horizontal="left" vertical="center" wrapText="1"/>
      <protection locked="0"/>
    </xf>
    <xf numFmtId="0" fontId="1" fillId="13" borderId="18" xfId="0" applyFont="1" applyFill="1" applyBorder="1" applyAlignment="1" applyProtection="1">
      <alignment horizontal="left" vertical="center" wrapText="1"/>
      <protection locked="0"/>
    </xf>
    <xf numFmtId="0" fontId="1" fillId="13" borderId="17" xfId="0" applyFont="1" applyFill="1" applyBorder="1" applyAlignment="1" applyProtection="1">
      <alignment horizontal="left" vertical="center" wrapText="1"/>
      <protection locked="0"/>
    </xf>
    <xf numFmtId="0" fontId="6" fillId="17" borderId="19" xfId="0" applyFont="1" applyFill="1" applyBorder="1" applyAlignment="1" applyProtection="1">
      <alignment horizontal="center" vertical="center" wrapText="1"/>
      <protection locked="0"/>
    </xf>
    <xf numFmtId="0" fontId="6" fillId="17" borderId="22" xfId="0" applyFont="1" applyFill="1" applyBorder="1" applyAlignment="1" applyProtection="1">
      <alignment horizontal="center" vertical="center" wrapText="1"/>
      <protection locked="0"/>
    </xf>
    <xf numFmtId="0" fontId="6" fillId="17" borderId="20" xfId="0" applyFont="1" applyFill="1" applyBorder="1" applyAlignment="1" applyProtection="1">
      <alignment horizontal="center" vertical="center" wrapText="1"/>
      <protection locked="0"/>
    </xf>
    <xf numFmtId="0" fontId="6" fillId="17" borderId="23" xfId="0" applyFont="1" applyFill="1" applyBorder="1" applyAlignment="1" applyProtection="1">
      <alignment horizontal="center" vertical="center" wrapText="1"/>
      <protection locked="0"/>
    </xf>
    <xf numFmtId="0" fontId="6" fillId="17" borderId="0" xfId="0" applyFont="1" applyFill="1" applyAlignment="1" applyProtection="1">
      <alignment horizontal="center" vertical="center" wrapText="1"/>
      <protection locked="0"/>
    </xf>
    <xf numFmtId="0" fontId="6" fillId="17" borderId="16" xfId="0" applyFont="1" applyFill="1" applyBorder="1" applyAlignment="1" applyProtection="1">
      <alignment horizontal="center" vertical="center" wrapText="1"/>
      <protection locked="0"/>
    </xf>
    <xf numFmtId="0" fontId="6" fillId="17" borderId="21" xfId="0" applyFont="1" applyFill="1" applyBorder="1" applyAlignment="1" applyProtection="1">
      <alignment horizontal="center" vertical="center" wrapText="1"/>
      <protection locked="0"/>
    </xf>
    <xf numFmtId="0" fontId="6" fillId="17" borderId="18" xfId="0" applyFont="1" applyFill="1" applyBorder="1" applyAlignment="1" applyProtection="1">
      <alignment horizontal="center" vertical="center" wrapText="1"/>
      <protection locked="0"/>
    </xf>
    <xf numFmtId="0" fontId="6" fillId="17" borderId="17" xfId="0" applyFont="1" applyFill="1" applyBorder="1" applyAlignment="1" applyProtection="1">
      <alignment horizontal="center" vertical="center" wrapText="1"/>
      <protection locked="0"/>
    </xf>
    <xf numFmtId="0" fontId="18" fillId="9" borderId="1" xfId="0" applyFont="1" applyFill="1" applyBorder="1" applyAlignment="1" applyProtection="1">
      <alignment horizontal="center" vertical="center" wrapText="1"/>
      <protection locked="0"/>
    </xf>
    <xf numFmtId="0" fontId="18" fillId="9" borderId="2" xfId="0" applyFont="1" applyFill="1" applyBorder="1" applyAlignment="1" applyProtection="1">
      <alignment horizontal="center" vertical="center" wrapText="1"/>
      <protection locked="0"/>
    </xf>
    <xf numFmtId="0" fontId="18" fillId="9" borderId="3" xfId="0" applyFont="1" applyFill="1" applyBorder="1" applyAlignment="1" applyProtection="1">
      <alignment horizontal="center" vertical="center" wrapText="1"/>
      <protection locked="0"/>
    </xf>
    <xf numFmtId="0" fontId="7" fillId="10" borderId="1" xfId="0" applyFont="1" applyFill="1" applyBorder="1" applyAlignment="1" applyProtection="1">
      <alignment horizontal="center" vertical="center" wrapText="1"/>
      <protection locked="0"/>
    </xf>
    <xf numFmtId="0" fontId="7" fillId="10" borderId="3" xfId="0" applyFont="1" applyFill="1" applyBorder="1" applyAlignment="1" applyProtection="1">
      <alignment horizontal="center" vertical="center" wrapText="1"/>
      <protection locked="0"/>
    </xf>
    <xf numFmtId="0" fontId="18" fillId="9" borderId="1" xfId="0" applyFont="1" applyFill="1" applyBorder="1" applyAlignment="1">
      <alignment horizontal="center" vertical="center" wrapText="1"/>
    </xf>
    <xf numFmtId="0" fontId="18" fillId="9" borderId="2" xfId="0" applyFont="1" applyFill="1" applyBorder="1" applyAlignment="1">
      <alignment horizontal="center" vertical="center" wrapText="1"/>
    </xf>
    <xf numFmtId="0" fontId="18" fillId="9" borderId="3" xfId="0" applyFont="1" applyFill="1" applyBorder="1" applyAlignment="1">
      <alignment horizontal="center" vertical="center" wrapText="1"/>
    </xf>
    <xf numFmtId="0" fontId="4" fillId="0" borderId="4" xfId="0" applyFont="1" applyBorder="1" applyAlignment="1">
      <alignment horizontal="center" vertical="center"/>
    </xf>
    <xf numFmtId="0" fontId="4" fillId="0" borderId="7" xfId="0" applyFont="1" applyBorder="1" applyAlignment="1">
      <alignment horizontal="center" vertical="center"/>
    </xf>
    <xf numFmtId="0" fontId="16" fillId="0" borderId="31" xfId="0" applyFont="1" applyBorder="1" applyAlignment="1">
      <alignment horizontal="center"/>
    </xf>
    <xf numFmtId="0" fontId="16" fillId="0" borderId="30" xfId="0" applyFont="1" applyBorder="1" applyAlignment="1">
      <alignment horizont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4" fillId="0" borderId="1" xfId="0" applyFont="1" applyBorder="1" applyAlignment="1">
      <alignment horizontal="center" vertical="center"/>
    </xf>
    <xf numFmtId="0" fontId="2" fillId="16" borderId="5" xfId="0" applyFont="1" applyFill="1" applyBorder="1" applyAlignment="1">
      <alignment horizontal="center" vertical="center" wrapText="1"/>
    </xf>
    <xf numFmtId="4" fontId="2" fillId="0" borderId="5" xfId="0" applyNumberFormat="1" applyFont="1" applyBorder="1" applyAlignment="1">
      <alignment horizontal="right" vertical="center"/>
    </xf>
    <xf numFmtId="0" fontId="2" fillId="0" borderId="5" xfId="0" applyFont="1" applyBorder="1" applyAlignment="1">
      <alignment horizontal="right" vertical="center"/>
    </xf>
    <xf numFmtId="0" fontId="3" fillId="0" borderId="5" xfId="0" applyFont="1" applyBorder="1" applyAlignment="1">
      <alignment horizontal="center" vertical="center"/>
    </xf>
    <xf numFmtId="0" fontId="0" fillId="16" borderId="1" xfId="0" applyFill="1" applyBorder="1" applyAlignment="1" applyProtection="1">
      <alignment horizontal="left" vertical="center" wrapText="1"/>
      <protection hidden="1"/>
    </xf>
    <xf numFmtId="0" fontId="0" fillId="16" borderId="7" xfId="0" applyFill="1" applyBorder="1" applyAlignment="1" applyProtection="1">
      <alignment horizontal="left" vertical="center" wrapText="1"/>
      <protection hidden="1"/>
    </xf>
    <xf numFmtId="0" fontId="12" fillId="5" borderId="21" xfId="0" applyFont="1" applyFill="1" applyBorder="1" applyAlignment="1" applyProtection="1">
      <alignment horizontal="right" vertical="center" wrapText="1"/>
      <protection hidden="1"/>
    </xf>
    <xf numFmtId="0" fontId="12" fillId="5" borderId="18" xfId="0" applyFont="1" applyFill="1" applyBorder="1" applyAlignment="1" applyProtection="1">
      <alignment horizontal="right" vertical="center" wrapText="1"/>
      <protection hidden="1"/>
    </xf>
    <xf numFmtId="0" fontId="11" fillId="0" borderId="0" xfId="0" applyFont="1" applyAlignment="1" applyProtection="1">
      <alignment horizontal="justify" wrapText="1"/>
      <protection hidden="1"/>
    </xf>
    <xf numFmtId="0" fontId="0" fillId="0" borderId="0" xfId="0" applyAlignment="1" applyProtection="1">
      <alignment horizontal="justify" wrapText="1"/>
      <protection hidden="1"/>
    </xf>
    <xf numFmtId="0" fontId="0" fillId="0" borderId="18" xfId="0" applyBorder="1" applyAlignment="1" applyProtection="1">
      <alignment horizontal="justify" wrapText="1"/>
      <protection hidden="1"/>
    </xf>
    <xf numFmtId="0" fontId="0" fillId="16" borderId="31" xfId="0" applyFill="1" applyBorder="1" applyAlignment="1" applyProtection="1">
      <alignment horizontal="left" vertical="center" wrapText="1"/>
      <protection hidden="1"/>
    </xf>
    <xf numFmtId="0" fontId="0" fillId="16" borderId="45" xfId="0" applyFill="1" applyBorder="1" applyAlignment="1" applyProtection="1">
      <alignment horizontal="left" vertical="center" wrapText="1"/>
      <protection hidden="1"/>
    </xf>
    <xf numFmtId="0" fontId="0" fillId="0" borderId="1" xfId="0" applyBorder="1" applyAlignment="1" applyProtection="1">
      <alignment horizontal="left" vertical="center" wrapText="1"/>
      <protection hidden="1"/>
    </xf>
    <xf numFmtId="0" fontId="0" fillId="0" borderId="10" xfId="0" applyBorder="1" applyAlignment="1" applyProtection="1">
      <alignment horizontal="left" vertical="center" wrapText="1"/>
      <protection hidden="1"/>
    </xf>
    <xf numFmtId="0" fontId="0" fillId="0" borderId="7" xfId="0" applyBorder="1" applyAlignment="1" applyProtection="1">
      <alignment horizontal="left" vertical="center" wrapText="1"/>
      <protection hidden="1"/>
    </xf>
  </cellXfs>
  <cellStyles count="4">
    <cellStyle name="Collegamento ipertestuale" xfId="3" builtinId="8"/>
    <cellStyle name="Migliaia" xfId="2" builtinId="3"/>
    <cellStyle name="Normale" xfId="0" builtinId="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microsoft.com/office/2007/relationships/hdphoto" Target="../media/hdphoto1.wdp"/><Relationship Id="rId1" Type="http://schemas.openxmlformats.org/officeDocument/2006/relationships/image" Target="../media/image1.png"/><Relationship Id="rId4" Type="http://schemas.microsoft.com/office/2007/relationships/hdphoto" Target="../media/hdphoto2.wdp"/></Relationships>
</file>

<file path=xl/drawings/drawing1.xml><?xml version="1.0" encoding="utf-8"?>
<xdr:wsDr xmlns:xdr="http://schemas.openxmlformats.org/drawingml/2006/spreadsheetDrawing" xmlns:a="http://schemas.openxmlformats.org/drawingml/2006/main">
  <xdr:twoCellAnchor editAs="oneCell">
    <xdr:from>
      <xdr:col>1</xdr:col>
      <xdr:colOff>4761</xdr:colOff>
      <xdr:row>12</xdr:row>
      <xdr:rowOff>166687</xdr:rowOff>
    </xdr:from>
    <xdr:to>
      <xdr:col>2</xdr:col>
      <xdr:colOff>1982561</xdr:colOff>
      <xdr:row>17</xdr:row>
      <xdr:rowOff>176506</xdr:rowOff>
    </xdr:to>
    <xdr:pic>
      <xdr:nvPicPr>
        <xdr:cNvPr id="2" name="Immagine 1">
          <a:extLst>
            <a:ext uri="{FF2B5EF4-FFF2-40B4-BE49-F238E27FC236}">
              <a16:creationId xmlns:a16="http://schemas.microsoft.com/office/drawing/2014/main" id="{2BA5BD03-EAE2-4390-AC2C-419E006352EF}"/>
            </a:ext>
          </a:extLst>
        </xdr:cNvPr>
        <xdr:cNvPicPr>
          <a:picLocks noChangeAspect="1"/>
        </xdr:cNvPicPr>
      </xdr:nvPicPr>
      <xdr:blipFill>
        <a:blip xmlns:r="http://schemas.openxmlformats.org/officeDocument/2006/relationships" r:embed="rId1" cstate="print">
          <a:biLevel thresh="50000"/>
          <a:extLst>
            <a:ext uri="{BEBA8EAE-BF5A-486C-A8C5-ECC9F3942E4B}">
              <a14:imgProps xmlns:a14="http://schemas.microsoft.com/office/drawing/2010/main">
                <a14:imgLayer r:embed="rId2">
                  <a14:imgEffect>
                    <a14:saturation sat="0"/>
                  </a14:imgEffect>
                  <a14:imgEffect>
                    <a14:brightnessContrast bright="-40000" contrast="-40000"/>
                  </a14:imgEffect>
                </a14:imgLayer>
              </a14:imgProps>
            </a:ext>
            <a:ext uri="{28A0092B-C50C-407E-A947-70E740481C1C}">
              <a14:useLocalDpi xmlns:a14="http://schemas.microsoft.com/office/drawing/2010/main" val="0"/>
            </a:ext>
          </a:extLst>
        </a:blip>
        <a:srcRect/>
        <a:stretch>
          <a:fillRect/>
        </a:stretch>
      </xdr:blipFill>
      <xdr:spPr bwMode="auto">
        <a:xfrm>
          <a:off x="242886" y="3119437"/>
          <a:ext cx="2184175" cy="882944"/>
        </a:xfrm>
        <a:prstGeom prst="rect">
          <a:avLst/>
        </a:prstGeom>
        <a:noFill/>
      </xdr:spPr>
    </xdr:pic>
    <xdr:clientData/>
  </xdr:twoCellAnchor>
  <xdr:twoCellAnchor editAs="oneCell">
    <xdr:from>
      <xdr:col>14</xdr:col>
      <xdr:colOff>695834</xdr:colOff>
      <xdr:row>12</xdr:row>
      <xdr:rowOff>95250</xdr:rowOff>
    </xdr:from>
    <xdr:to>
      <xdr:col>15</xdr:col>
      <xdr:colOff>161924</xdr:colOff>
      <xdr:row>17</xdr:row>
      <xdr:rowOff>228600</xdr:rowOff>
    </xdr:to>
    <xdr:pic>
      <xdr:nvPicPr>
        <xdr:cNvPr id="5" name="Immagine 4">
          <a:extLst>
            <a:ext uri="{FF2B5EF4-FFF2-40B4-BE49-F238E27FC236}">
              <a16:creationId xmlns:a16="http://schemas.microsoft.com/office/drawing/2014/main" id="{7170EACF-6D3C-AC12-895A-023EE1D7A08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rightnessContrast bright="40000" contrast="-20000"/>
                  </a14:imgEffect>
                </a14:imgLayer>
              </a14:imgProps>
            </a:ext>
            <a:ext uri="{28A0092B-C50C-407E-A947-70E740481C1C}">
              <a14:useLocalDpi xmlns:a14="http://schemas.microsoft.com/office/drawing/2010/main" val="0"/>
            </a:ext>
          </a:extLst>
        </a:blip>
        <a:srcRect/>
        <a:stretch>
          <a:fillRect/>
        </a:stretch>
      </xdr:blipFill>
      <xdr:spPr bwMode="auto">
        <a:xfrm>
          <a:off x="24333709" y="3048000"/>
          <a:ext cx="1513965" cy="1006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efficienzaenergetica.enea.it/glossario-efficienza-energetica/lettera-c/conversione-fattori-di.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B1:P81"/>
  <sheetViews>
    <sheetView showGridLines="0" tabSelected="1" topLeftCell="B1" zoomScale="70" zoomScaleNormal="70" workbookViewId="0">
      <selection activeCell="B3" sqref="B3:P11"/>
    </sheetView>
  </sheetViews>
  <sheetFormatPr defaultColWidth="9.1796875" defaultRowHeight="12"/>
  <cols>
    <col min="1" max="1" width="3.54296875" style="70" customWidth="1"/>
    <col min="2" max="2" width="3.1796875" style="70" customWidth="1"/>
    <col min="3" max="3" width="61.26953125" style="70" customWidth="1"/>
    <col min="4" max="4" width="28" style="70" bestFit="1" customWidth="1"/>
    <col min="5" max="5" width="18.1796875" style="70" customWidth="1"/>
    <col min="6" max="6" width="36.26953125" style="70" bestFit="1" customWidth="1"/>
    <col min="7" max="7" width="39.453125" style="70" customWidth="1"/>
    <col min="8" max="9" width="38" style="70" customWidth="1"/>
    <col min="10" max="10" width="34.81640625" style="70" customWidth="1"/>
    <col min="11" max="11" width="24.453125" style="70" customWidth="1"/>
    <col min="12" max="12" width="33.26953125" style="70" bestFit="1" customWidth="1"/>
    <col min="13" max="13" width="25.6328125" style="70" bestFit="1" customWidth="1"/>
    <col min="14" max="14" width="38.26953125" style="70" bestFit="1" customWidth="1"/>
    <col min="15" max="15" width="30.7265625" style="70" customWidth="1"/>
    <col min="16" max="16" width="4" style="70" customWidth="1"/>
    <col min="17" max="16384" width="9.1796875" style="70"/>
  </cols>
  <sheetData>
    <row r="1" spans="2:16" ht="12.5" thickBot="1"/>
    <row r="2" spans="2:16" ht="27.75" customHeight="1" thickBot="1">
      <c r="B2" s="232" t="s">
        <v>154</v>
      </c>
      <c r="C2" s="233"/>
      <c r="D2" s="233"/>
      <c r="E2" s="233"/>
      <c r="F2" s="233"/>
      <c r="G2" s="233"/>
      <c r="H2" s="233"/>
      <c r="I2" s="233"/>
      <c r="J2" s="233"/>
      <c r="K2" s="233"/>
      <c r="L2" s="233"/>
      <c r="M2" s="233"/>
      <c r="N2" s="233"/>
      <c r="O2" s="233"/>
      <c r="P2" s="234"/>
    </row>
    <row r="3" spans="2:16" ht="19.5" customHeight="1">
      <c r="B3" s="235" t="s">
        <v>293</v>
      </c>
      <c r="C3" s="236"/>
      <c r="D3" s="236"/>
      <c r="E3" s="236"/>
      <c r="F3" s="236"/>
      <c r="G3" s="236"/>
      <c r="H3" s="236"/>
      <c r="I3" s="236"/>
      <c r="J3" s="236"/>
      <c r="K3" s="236"/>
      <c r="L3" s="236"/>
      <c r="M3" s="236"/>
      <c r="N3" s="236"/>
      <c r="O3" s="236"/>
      <c r="P3" s="237"/>
    </row>
    <row r="4" spans="2:16" ht="14.25" customHeight="1">
      <c r="B4" s="238"/>
      <c r="C4" s="239"/>
      <c r="D4" s="239"/>
      <c r="E4" s="239"/>
      <c r="F4" s="239"/>
      <c r="G4" s="239"/>
      <c r="H4" s="239"/>
      <c r="I4" s="239"/>
      <c r="J4" s="239"/>
      <c r="K4" s="239"/>
      <c r="L4" s="239"/>
      <c r="M4" s="239"/>
      <c r="N4" s="239"/>
      <c r="O4" s="239"/>
      <c r="P4" s="240"/>
    </row>
    <row r="5" spans="2:16" ht="14.25" customHeight="1">
      <c r="B5" s="238"/>
      <c r="C5" s="239"/>
      <c r="D5" s="239"/>
      <c r="E5" s="239"/>
      <c r="F5" s="239"/>
      <c r="G5" s="239"/>
      <c r="H5" s="239"/>
      <c r="I5" s="239"/>
      <c r="J5" s="239"/>
      <c r="K5" s="239"/>
      <c r="L5" s="239"/>
      <c r="M5" s="239"/>
      <c r="N5" s="239"/>
      <c r="O5" s="239"/>
      <c r="P5" s="240"/>
    </row>
    <row r="6" spans="2:16" ht="14.25" customHeight="1">
      <c r="B6" s="238"/>
      <c r="C6" s="239"/>
      <c r="D6" s="239"/>
      <c r="E6" s="239"/>
      <c r="F6" s="239"/>
      <c r="G6" s="239"/>
      <c r="H6" s="239"/>
      <c r="I6" s="239"/>
      <c r="J6" s="239"/>
      <c r="K6" s="239"/>
      <c r="L6" s="239"/>
      <c r="M6" s="239"/>
      <c r="N6" s="239"/>
      <c r="O6" s="239"/>
      <c r="P6" s="240"/>
    </row>
    <row r="7" spans="2:16" ht="14.25" customHeight="1">
      <c r="B7" s="238"/>
      <c r="C7" s="239"/>
      <c r="D7" s="239"/>
      <c r="E7" s="239"/>
      <c r="F7" s="239"/>
      <c r="G7" s="239"/>
      <c r="H7" s="239"/>
      <c r="I7" s="239"/>
      <c r="J7" s="239"/>
      <c r="K7" s="239"/>
      <c r="L7" s="239"/>
      <c r="M7" s="239"/>
      <c r="N7" s="239"/>
      <c r="O7" s="239"/>
      <c r="P7" s="240"/>
    </row>
    <row r="8" spans="2:16" ht="14.25" customHeight="1">
      <c r="B8" s="238"/>
      <c r="C8" s="239"/>
      <c r="D8" s="239"/>
      <c r="E8" s="239"/>
      <c r="F8" s="239"/>
      <c r="G8" s="239"/>
      <c r="H8" s="239"/>
      <c r="I8" s="239"/>
      <c r="J8" s="239"/>
      <c r="K8" s="239"/>
      <c r="L8" s="239"/>
      <c r="M8" s="239"/>
      <c r="N8" s="239"/>
      <c r="O8" s="239"/>
      <c r="P8" s="240"/>
    </row>
    <row r="9" spans="2:16" ht="29.25" customHeight="1">
      <c r="B9" s="238"/>
      <c r="C9" s="239"/>
      <c r="D9" s="239"/>
      <c r="E9" s="239"/>
      <c r="F9" s="239"/>
      <c r="G9" s="239"/>
      <c r="H9" s="239"/>
      <c r="I9" s="239"/>
      <c r="J9" s="239"/>
      <c r="K9" s="239"/>
      <c r="L9" s="239"/>
      <c r="M9" s="239"/>
      <c r="N9" s="239"/>
      <c r="O9" s="239"/>
      <c r="P9" s="240"/>
    </row>
    <row r="10" spans="2:16" ht="14.25" customHeight="1">
      <c r="B10" s="238"/>
      <c r="C10" s="239"/>
      <c r="D10" s="239"/>
      <c r="E10" s="239"/>
      <c r="F10" s="239"/>
      <c r="G10" s="239"/>
      <c r="H10" s="239"/>
      <c r="I10" s="239"/>
      <c r="J10" s="239"/>
      <c r="K10" s="239"/>
      <c r="L10" s="239"/>
      <c r="M10" s="239"/>
      <c r="N10" s="239"/>
      <c r="O10" s="239"/>
      <c r="P10" s="240"/>
    </row>
    <row r="11" spans="2:16" ht="46.5" customHeight="1" thickBot="1">
      <c r="B11" s="241"/>
      <c r="C11" s="242"/>
      <c r="D11" s="242"/>
      <c r="E11" s="242"/>
      <c r="F11" s="242"/>
      <c r="G11" s="242"/>
      <c r="H11" s="242"/>
      <c r="I11" s="242"/>
      <c r="J11" s="242"/>
      <c r="K11" s="242"/>
      <c r="L11" s="242"/>
      <c r="M11" s="242"/>
      <c r="N11" s="242"/>
      <c r="O11" s="242"/>
      <c r="P11" s="243"/>
    </row>
    <row r="12" spans="2:16" ht="12.5" thickBot="1"/>
    <row r="13" spans="2:16" ht="14.25" customHeight="1">
      <c r="B13" s="244" t="s">
        <v>255</v>
      </c>
      <c r="C13" s="245"/>
      <c r="D13" s="245"/>
      <c r="E13" s="245"/>
      <c r="F13" s="245"/>
      <c r="G13" s="245"/>
      <c r="H13" s="245"/>
      <c r="I13" s="245"/>
      <c r="J13" s="245"/>
      <c r="K13" s="245"/>
      <c r="L13" s="245"/>
      <c r="M13" s="245"/>
      <c r="N13" s="245"/>
      <c r="O13" s="245"/>
      <c r="P13" s="246"/>
    </row>
    <row r="14" spans="2:16" ht="14.25" customHeight="1">
      <c r="B14" s="247"/>
      <c r="C14" s="248"/>
      <c r="D14" s="248"/>
      <c r="E14" s="248"/>
      <c r="F14" s="248"/>
      <c r="G14" s="248"/>
      <c r="H14" s="248"/>
      <c r="I14" s="248"/>
      <c r="J14" s="248"/>
      <c r="K14" s="248"/>
      <c r="L14" s="248"/>
      <c r="M14" s="248"/>
      <c r="N14" s="248"/>
      <c r="O14" s="248"/>
      <c r="P14" s="249"/>
    </row>
    <row r="15" spans="2:16" ht="14.25" customHeight="1">
      <c r="B15" s="247"/>
      <c r="C15" s="248"/>
      <c r="D15" s="248"/>
      <c r="E15" s="248"/>
      <c r="F15" s="248"/>
      <c r="G15" s="248"/>
      <c r="H15" s="248"/>
      <c r="I15" s="248"/>
      <c r="J15" s="248"/>
      <c r="K15" s="248"/>
      <c r="L15" s="248"/>
      <c r="M15" s="248"/>
      <c r="N15" s="248"/>
      <c r="O15" s="248"/>
      <c r="P15" s="249"/>
    </row>
    <row r="16" spans="2:16" ht="14.25" customHeight="1">
      <c r="B16" s="247"/>
      <c r="C16" s="248"/>
      <c r="D16" s="248"/>
      <c r="E16" s="248"/>
      <c r="F16" s="248"/>
      <c r="G16" s="248"/>
      <c r="H16" s="248"/>
      <c r="I16" s="248"/>
      <c r="J16" s="248"/>
      <c r="K16" s="248"/>
      <c r="L16" s="248"/>
      <c r="M16" s="248"/>
      <c r="N16" s="248"/>
      <c r="O16" s="248"/>
      <c r="P16" s="249"/>
    </row>
    <row r="17" spans="2:16" ht="14.25" customHeight="1">
      <c r="B17" s="247"/>
      <c r="C17" s="248"/>
      <c r="D17" s="248"/>
      <c r="E17" s="248"/>
      <c r="F17" s="248"/>
      <c r="G17" s="248"/>
      <c r="H17" s="248"/>
      <c r="I17" s="248"/>
      <c r="J17" s="248"/>
      <c r="K17" s="248"/>
      <c r="L17" s="248"/>
      <c r="M17" s="248"/>
      <c r="N17" s="248"/>
      <c r="O17" s="248"/>
      <c r="P17" s="249"/>
    </row>
    <row r="18" spans="2:16" ht="23.25" customHeight="1" thickBot="1">
      <c r="B18" s="250"/>
      <c r="C18" s="251"/>
      <c r="D18" s="251"/>
      <c r="E18" s="251"/>
      <c r="F18" s="251"/>
      <c r="G18" s="251"/>
      <c r="H18" s="251"/>
      <c r="I18" s="251"/>
      <c r="J18" s="251"/>
      <c r="K18" s="251"/>
      <c r="L18" s="251"/>
      <c r="M18" s="251"/>
      <c r="N18" s="251"/>
      <c r="O18" s="251"/>
      <c r="P18" s="252"/>
    </row>
    <row r="19" spans="2:16" ht="14.25" customHeight="1" thickBot="1">
      <c r="B19" s="71"/>
      <c r="C19" s="72"/>
      <c r="D19" s="72"/>
      <c r="E19" s="72"/>
      <c r="F19" s="73"/>
      <c r="G19" s="72"/>
      <c r="H19" s="72"/>
      <c r="I19" s="72"/>
      <c r="J19" s="74"/>
      <c r="K19" s="72"/>
      <c r="L19" s="72"/>
      <c r="M19" s="72"/>
      <c r="N19" s="72"/>
      <c r="O19" s="72"/>
      <c r="P19" s="75"/>
    </row>
    <row r="20" spans="2:16" ht="28.5" customHeight="1">
      <c r="B20" s="76"/>
      <c r="C20" s="253" t="s">
        <v>247</v>
      </c>
      <c r="D20" s="254"/>
      <c r="E20" s="255"/>
      <c r="F20" s="74"/>
      <c r="G20" s="258" t="s">
        <v>223</v>
      </c>
      <c r="H20" s="259"/>
      <c r="I20" s="260"/>
      <c r="J20" s="74"/>
      <c r="K20" s="256" t="s">
        <v>18</v>
      </c>
      <c r="L20" s="257"/>
      <c r="M20" s="73"/>
      <c r="N20" s="73"/>
      <c r="O20" s="73"/>
      <c r="P20" s="77"/>
    </row>
    <row r="21" spans="2:16" ht="26.25" customHeight="1">
      <c r="B21" s="76"/>
      <c r="C21" s="140" t="s">
        <v>248</v>
      </c>
      <c r="D21" s="78"/>
      <c r="E21" s="142" t="s">
        <v>157</v>
      </c>
      <c r="F21" s="74"/>
      <c r="G21" s="140" t="s">
        <v>155</v>
      </c>
      <c r="H21" s="145">
        <f>Punteggi!J46</f>
        <v>0</v>
      </c>
      <c r="I21" s="142" t="s">
        <v>157</v>
      </c>
      <c r="J21" s="74"/>
      <c r="K21" s="150" t="s">
        <v>144</v>
      </c>
      <c r="L21" s="79"/>
      <c r="M21" s="73"/>
      <c r="N21" s="73"/>
      <c r="O21" s="73"/>
      <c r="P21" s="77"/>
    </row>
    <row r="22" spans="2:16" ht="24">
      <c r="B22" s="76"/>
      <c r="C22" s="140" t="s">
        <v>249</v>
      </c>
      <c r="D22" s="78"/>
      <c r="E22" s="142" t="s">
        <v>157</v>
      </c>
      <c r="F22" s="74"/>
      <c r="G22" s="140" t="s">
        <v>210</v>
      </c>
      <c r="H22" s="145">
        <f>Punteggi!J48</f>
        <v>0</v>
      </c>
      <c r="I22" s="142" t="s">
        <v>143</v>
      </c>
      <c r="J22" s="74"/>
      <c r="K22" s="150" t="s">
        <v>145</v>
      </c>
      <c r="L22" s="79"/>
      <c r="M22" s="73"/>
      <c r="N22" s="73"/>
      <c r="O22" s="73"/>
      <c r="P22" s="77"/>
    </row>
    <row r="23" spans="2:16" ht="24">
      <c r="B23" s="76"/>
      <c r="C23" s="140" t="s">
        <v>250</v>
      </c>
      <c r="D23" s="78"/>
      <c r="E23" s="142" t="s">
        <v>143</v>
      </c>
      <c r="F23" s="74"/>
      <c r="G23" s="140" t="s">
        <v>208</v>
      </c>
      <c r="H23" s="145">
        <f>Punteggi!J49</f>
        <v>0</v>
      </c>
      <c r="I23" s="142" t="s">
        <v>143</v>
      </c>
      <c r="J23" s="74"/>
      <c r="K23" s="150" t="s">
        <v>147</v>
      </c>
      <c r="L23" s="79"/>
      <c r="M23" s="73"/>
      <c r="N23" s="73"/>
      <c r="O23" s="73"/>
      <c r="P23" s="77"/>
    </row>
    <row r="24" spans="2:16" ht="33" customHeight="1" thickBot="1">
      <c r="B24" s="76"/>
      <c r="C24" s="140" t="s">
        <v>251</v>
      </c>
      <c r="D24" s="78"/>
      <c r="E24" s="142" t="s">
        <v>143</v>
      </c>
      <c r="F24" s="74"/>
      <c r="G24" s="146" t="s">
        <v>209</v>
      </c>
      <c r="H24" s="147">
        <f>Punteggi!J50</f>
        <v>0</v>
      </c>
      <c r="I24" s="148" t="s">
        <v>143</v>
      </c>
      <c r="J24" s="74"/>
      <c r="K24" s="151" t="s">
        <v>146</v>
      </c>
      <c r="L24" s="80"/>
      <c r="M24" s="73"/>
      <c r="N24" s="73"/>
      <c r="O24" s="73"/>
      <c r="P24" s="77"/>
    </row>
    <row r="25" spans="2:16" ht="34.5" customHeight="1">
      <c r="B25" s="76"/>
      <c r="C25" s="140" t="s">
        <v>252</v>
      </c>
      <c r="D25" s="78"/>
      <c r="E25" s="142" t="s">
        <v>143</v>
      </c>
      <c r="F25" s="74"/>
      <c r="G25" s="74"/>
      <c r="H25" s="74"/>
      <c r="I25" s="73"/>
      <c r="J25" s="74"/>
      <c r="K25" s="73"/>
      <c r="L25" s="73"/>
      <c r="M25" s="73"/>
      <c r="N25" s="73"/>
      <c r="O25" s="73"/>
      <c r="P25" s="77"/>
    </row>
    <row r="26" spans="2:16" ht="12.5" thickBot="1">
      <c r="B26" s="76"/>
      <c r="C26" s="230" t="s">
        <v>245</v>
      </c>
      <c r="D26" s="78"/>
      <c r="E26" s="142" t="s">
        <v>242</v>
      </c>
      <c r="F26" s="74"/>
      <c r="G26" s="74"/>
      <c r="H26" s="74"/>
      <c r="I26" s="73"/>
      <c r="J26" s="74"/>
      <c r="K26" s="73"/>
      <c r="L26" s="73"/>
      <c r="M26" s="73"/>
      <c r="N26" s="73"/>
      <c r="O26" s="73"/>
      <c r="P26" s="77"/>
    </row>
    <row r="27" spans="2:16" ht="18.5">
      <c r="B27" s="76"/>
      <c r="C27" s="231"/>
      <c r="D27" s="168">
        <f>Punteggi!O48</f>
        <v>0</v>
      </c>
      <c r="E27" s="143" t="s">
        <v>157</v>
      </c>
      <c r="F27" s="74"/>
      <c r="G27" s="253" t="s">
        <v>253</v>
      </c>
      <c r="H27" s="254"/>
      <c r="I27" s="255"/>
      <c r="J27" s="73"/>
      <c r="K27" s="73"/>
      <c r="L27" s="73"/>
      <c r="M27" s="73"/>
      <c r="N27" s="73"/>
      <c r="O27" s="73"/>
      <c r="P27" s="77"/>
    </row>
    <row r="28" spans="2:16" ht="14.25" customHeight="1">
      <c r="B28" s="76"/>
      <c r="C28" s="230" t="s">
        <v>246</v>
      </c>
      <c r="D28" s="78"/>
      <c r="E28" s="142" t="s">
        <v>242</v>
      </c>
      <c r="F28" s="81"/>
      <c r="G28" s="140" t="s">
        <v>221</v>
      </c>
      <c r="H28" s="78"/>
      <c r="I28" s="82" t="s">
        <v>143</v>
      </c>
      <c r="J28" s="73"/>
      <c r="K28" s="73"/>
      <c r="L28" s="73"/>
      <c r="M28" s="73"/>
      <c r="N28" s="73"/>
      <c r="O28" s="73"/>
      <c r="P28" s="77"/>
    </row>
    <row r="29" spans="2:16" ht="14.25" customHeight="1">
      <c r="B29" s="76"/>
      <c r="C29" s="231"/>
      <c r="D29" s="168">
        <f>Punteggi!O50</f>
        <v>0</v>
      </c>
      <c r="E29" s="143" t="s">
        <v>157</v>
      </c>
      <c r="F29" s="81"/>
      <c r="G29" s="140" t="s">
        <v>222</v>
      </c>
      <c r="H29" s="78"/>
      <c r="I29" s="82" t="s">
        <v>143</v>
      </c>
      <c r="J29" s="73"/>
      <c r="K29" s="73"/>
      <c r="L29" s="73"/>
      <c r="M29" s="73"/>
      <c r="N29" s="73"/>
      <c r="O29" s="73"/>
      <c r="P29" s="77"/>
    </row>
    <row r="30" spans="2:16" ht="14.25" customHeight="1" thickBot="1">
      <c r="B30" s="76"/>
      <c r="C30" s="141" t="s">
        <v>244</v>
      </c>
      <c r="D30" s="169">
        <f>D22+D27</f>
        <v>0</v>
      </c>
      <c r="E30" s="144" t="s">
        <v>157</v>
      </c>
      <c r="F30" s="81"/>
      <c r="G30" s="146" t="s">
        <v>214</v>
      </c>
      <c r="H30" s="149">
        <f>IFERROR(H29/H28,0)</f>
        <v>0</v>
      </c>
      <c r="I30" s="148" t="s">
        <v>211</v>
      </c>
      <c r="J30" s="73"/>
      <c r="K30" s="73"/>
      <c r="L30" s="73"/>
      <c r="M30" s="73"/>
      <c r="N30" s="73"/>
      <c r="O30" s="73"/>
      <c r="P30" s="77"/>
    </row>
    <row r="31" spans="2:16" ht="14.25" customHeight="1">
      <c r="B31" s="76"/>
      <c r="C31" s="74"/>
      <c r="D31" s="74"/>
      <c r="E31" s="74"/>
      <c r="F31" s="81"/>
      <c r="G31" s="83"/>
      <c r="H31" s="73"/>
      <c r="I31" s="73"/>
      <c r="J31" s="73"/>
      <c r="K31" s="73"/>
      <c r="L31" s="73"/>
      <c r="M31" s="73"/>
      <c r="N31" s="73"/>
      <c r="O31" s="73"/>
      <c r="P31" s="77"/>
    </row>
    <row r="32" spans="2:16" ht="14.25" customHeight="1">
      <c r="B32" s="76"/>
      <c r="C32" s="74"/>
      <c r="D32" s="74"/>
      <c r="E32" s="74"/>
      <c r="F32" s="81"/>
      <c r="G32" s="83"/>
      <c r="H32" s="73"/>
      <c r="I32" s="73"/>
      <c r="J32" s="73"/>
      <c r="K32" s="73"/>
      <c r="L32" s="73"/>
      <c r="M32" s="73"/>
      <c r="N32" s="73"/>
      <c r="O32" s="73"/>
      <c r="P32" s="77"/>
    </row>
    <row r="33" spans="2:16">
      <c r="B33" s="76"/>
      <c r="C33" s="84"/>
      <c r="D33" s="73"/>
      <c r="E33" s="73"/>
      <c r="F33" s="74"/>
      <c r="G33" s="74"/>
      <c r="H33" s="73"/>
      <c r="I33" s="73"/>
      <c r="J33" s="73"/>
      <c r="K33" s="73"/>
      <c r="L33" s="73"/>
      <c r="M33" s="73"/>
      <c r="N33" s="73"/>
      <c r="O33" s="73"/>
      <c r="P33" s="77"/>
    </row>
    <row r="34" spans="2:16" ht="12.5" thickBot="1">
      <c r="B34" s="76"/>
      <c r="C34" s="84"/>
      <c r="D34" s="73"/>
      <c r="E34" s="73"/>
      <c r="F34" s="73"/>
      <c r="G34" s="74"/>
      <c r="H34" s="73"/>
      <c r="I34" s="73"/>
      <c r="J34" s="73"/>
      <c r="K34" s="73"/>
      <c r="L34" s="73"/>
      <c r="M34" s="73"/>
      <c r="N34" s="73"/>
      <c r="O34" s="73"/>
      <c r="P34" s="77"/>
    </row>
    <row r="35" spans="2:16" ht="36.5" thickBot="1">
      <c r="B35" s="76"/>
      <c r="C35" s="85" t="s">
        <v>0</v>
      </c>
      <c r="D35" s="86" t="s">
        <v>2</v>
      </c>
      <c r="E35" s="87" t="s">
        <v>1</v>
      </c>
      <c r="F35" s="88" t="s">
        <v>279</v>
      </c>
      <c r="G35" s="89" t="s">
        <v>206</v>
      </c>
      <c r="H35" s="90" t="s">
        <v>207</v>
      </c>
      <c r="I35" s="91" t="s">
        <v>150</v>
      </c>
      <c r="J35" s="92" t="s">
        <v>280</v>
      </c>
      <c r="K35" s="93" t="s">
        <v>151</v>
      </c>
      <c r="L35" s="94" t="s">
        <v>281</v>
      </c>
      <c r="M35" s="95" t="s">
        <v>152</v>
      </c>
      <c r="N35" s="96" t="s">
        <v>282</v>
      </c>
      <c r="O35" s="73"/>
      <c r="P35" s="77"/>
    </row>
    <row r="36" spans="2:16" ht="20.25" customHeight="1">
      <c r="B36" s="76"/>
      <c r="C36" s="97">
        <v>1</v>
      </c>
      <c r="D36" s="98"/>
      <c r="E36" s="99"/>
      <c r="F36" s="100"/>
      <c r="G36" s="100"/>
      <c r="H36" s="100"/>
      <c r="I36" s="101"/>
      <c r="J36" s="102"/>
      <c r="K36" s="101"/>
      <c r="L36" s="102"/>
      <c r="M36" s="103"/>
      <c r="N36" s="104"/>
      <c r="O36" s="73"/>
      <c r="P36" s="77"/>
    </row>
    <row r="37" spans="2:16">
      <c r="B37" s="76"/>
      <c r="C37" s="105">
        <v>2</v>
      </c>
      <c r="D37" s="106"/>
      <c r="E37" s="107"/>
      <c r="F37" s="108"/>
      <c r="G37" s="108"/>
      <c r="H37" s="108"/>
      <c r="I37" s="109"/>
      <c r="J37" s="110"/>
      <c r="K37" s="109"/>
      <c r="L37" s="110"/>
      <c r="M37" s="111"/>
      <c r="N37" s="112"/>
      <c r="O37" s="73"/>
      <c r="P37" s="77"/>
    </row>
    <row r="38" spans="2:16">
      <c r="B38" s="76"/>
      <c r="C38" s="105">
        <v>3</v>
      </c>
      <c r="D38" s="106"/>
      <c r="E38" s="107"/>
      <c r="F38" s="108"/>
      <c r="G38" s="108"/>
      <c r="H38" s="108"/>
      <c r="I38" s="109"/>
      <c r="J38" s="110"/>
      <c r="K38" s="109"/>
      <c r="L38" s="110"/>
      <c r="M38" s="111"/>
      <c r="N38" s="112"/>
      <c r="O38" s="73"/>
      <c r="P38" s="77"/>
    </row>
    <row r="39" spans="2:16">
      <c r="B39" s="76"/>
      <c r="C39" s="105">
        <v>4</v>
      </c>
      <c r="D39" s="106"/>
      <c r="E39" s="107"/>
      <c r="F39" s="108"/>
      <c r="G39" s="108"/>
      <c r="H39" s="108"/>
      <c r="I39" s="109"/>
      <c r="J39" s="110"/>
      <c r="K39" s="109"/>
      <c r="L39" s="110"/>
      <c r="M39" s="111"/>
      <c r="N39" s="112"/>
      <c r="O39" s="73"/>
      <c r="P39" s="77"/>
    </row>
    <row r="40" spans="2:16">
      <c r="B40" s="76"/>
      <c r="C40" s="105">
        <v>5</v>
      </c>
      <c r="D40" s="106"/>
      <c r="E40" s="107"/>
      <c r="F40" s="108"/>
      <c r="G40" s="108"/>
      <c r="H40" s="108"/>
      <c r="I40" s="109"/>
      <c r="J40" s="110"/>
      <c r="K40" s="109"/>
      <c r="L40" s="110"/>
      <c r="M40" s="111"/>
      <c r="N40" s="112"/>
      <c r="O40" s="73"/>
      <c r="P40" s="77"/>
    </row>
    <row r="41" spans="2:16">
      <c r="B41" s="76"/>
      <c r="C41" s="105">
        <v>6</v>
      </c>
      <c r="D41" s="106"/>
      <c r="E41" s="107"/>
      <c r="F41" s="108"/>
      <c r="G41" s="108"/>
      <c r="H41" s="108"/>
      <c r="I41" s="109"/>
      <c r="J41" s="110"/>
      <c r="K41" s="109"/>
      <c r="L41" s="110"/>
      <c r="M41" s="111"/>
      <c r="N41" s="112"/>
      <c r="O41" s="73"/>
      <c r="P41" s="77"/>
    </row>
    <row r="42" spans="2:16">
      <c r="B42" s="76"/>
      <c r="C42" s="105">
        <v>7</v>
      </c>
      <c r="D42" s="106"/>
      <c r="E42" s="107"/>
      <c r="F42" s="108"/>
      <c r="G42" s="108"/>
      <c r="H42" s="108"/>
      <c r="I42" s="109"/>
      <c r="J42" s="110"/>
      <c r="K42" s="109"/>
      <c r="L42" s="110"/>
      <c r="M42" s="111"/>
      <c r="N42" s="112"/>
      <c r="O42" s="73"/>
      <c r="P42" s="77"/>
    </row>
    <row r="43" spans="2:16">
      <c r="B43" s="76"/>
      <c r="C43" s="105">
        <v>8</v>
      </c>
      <c r="D43" s="106"/>
      <c r="E43" s="107"/>
      <c r="F43" s="108"/>
      <c r="G43" s="108"/>
      <c r="H43" s="108"/>
      <c r="I43" s="109"/>
      <c r="J43" s="110"/>
      <c r="K43" s="109"/>
      <c r="L43" s="110"/>
      <c r="M43" s="111"/>
      <c r="N43" s="112"/>
      <c r="O43" s="73"/>
      <c r="P43" s="77"/>
    </row>
    <row r="44" spans="2:16">
      <c r="B44" s="76"/>
      <c r="C44" s="105">
        <v>9</v>
      </c>
      <c r="D44" s="106"/>
      <c r="E44" s="107"/>
      <c r="F44" s="108"/>
      <c r="G44" s="108"/>
      <c r="H44" s="108"/>
      <c r="I44" s="109"/>
      <c r="J44" s="110"/>
      <c r="K44" s="109"/>
      <c r="L44" s="110"/>
      <c r="M44" s="111"/>
      <c r="N44" s="112"/>
      <c r="O44" s="73"/>
      <c r="P44" s="77"/>
    </row>
    <row r="45" spans="2:16">
      <c r="B45" s="76"/>
      <c r="C45" s="105">
        <v>10</v>
      </c>
      <c r="D45" s="106"/>
      <c r="E45" s="107"/>
      <c r="F45" s="108"/>
      <c r="G45" s="108"/>
      <c r="H45" s="108"/>
      <c r="I45" s="109"/>
      <c r="J45" s="110"/>
      <c r="K45" s="109"/>
      <c r="L45" s="110"/>
      <c r="M45" s="111"/>
      <c r="N45" s="112"/>
      <c r="O45" s="73"/>
      <c r="P45" s="77"/>
    </row>
    <row r="46" spans="2:16">
      <c r="B46" s="76"/>
      <c r="C46" s="105">
        <v>11</v>
      </c>
      <c r="D46" s="106"/>
      <c r="E46" s="107"/>
      <c r="F46" s="108"/>
      <c r="G46" s="108"/>
      <c r="H46" s="108"/>
      <c r="I46" s="109"/>
      <c r="J46" s="110"/>
      <c r="K46" s="109"/>
      <c r="L46" s="110"/>
      <c r="M46" s="111"/>
      <c r="N46" s="112"/>
      <c r="O46" s="73"/>
      <c r="P46" s="77"/>
    </row>
    <row r="47" spans="2:16">
      <c r="B47" s="76"/>
      <c r="C47" s="105">
        <v>12</v>
      </c>
      <c r="D47" s="106"/>
      <c r="E47" s="107"/>
      <c r="F47" s="108"/>
      <c r="G47" s="108"/>
      <c r="H47" s="108"/>
      <c r="I47" s="109"/>
      <c r="J47" s="110"/>
      <c r="K47" s="109"/>
      <c r="L47" s="110"/>
      <c r="M47" s="111"/>
      <c r="N47" s="112"/>
      <c r="O47" s="73"/>
      <c r="P47" s="77"/>
    </row>
    <row r="48" spans="2:16">
      <c r="B48" s="76"/>
      <c r="C48" s="105">
        <v>13</v>
      </c>
      <c r="D48" s="106"/>
      <c r="E48" s="107"/>
      <c r="F48" s="108"/>
      <c r="G48" s="108"/>
      <c r="H48" s="108"/>
      <c r="I48" s="109"/>
      <c r="J48" s="110"/>
      <c r="K48" s="109"/>
      <c r="L48" s="110"/>
      <c r="M48" s="111"/>
      <c r="N48" s="112"/>
      <c r="O48" s="73"/>
      <c r="P48" s="77"/>
    </row>
    <row r="49" spans="2:16">
      <c r="B49" s="76"/>
      <c r="C49" s="105">
        <v>14</v>
      </c>
      <c r="D49" s="106"/>
      <c r="E49" s="107"/>
      <c r="F49" s="108"/>
      <c r="G49" s="108"/>
      <c r="H49" s="108"/>
      <c r="I49" s="109"/>
      <c r="J49" s="110"/>
      <c r="K49" s="109"/>
      <c r="L49" s="110"/>
      <c r="M49" s="111"/>
      <c r="N49" s="112"/>
      <c r="O49" s="73"/>
      <c r="P49" s="77"/>
    </row>
    <row r="50" spans="2:16">
      <c r="B50" s="76"/>
      <c r="C50" s="105">
        <v>15</v>
      </c>
      <c r="D50" s="106"/>
      <c r="E50" s="107"/>
      <c r="F50" s="108"/>
      <c r="G50" s="108"/>
      <c r="H50" s="108"/>
      <c r="I50" s="109"/>
      <c r="J50" s="110"/>
      <c r="K50" s="109"/>
      <c r="L50" s="110"/>
      <c r="M50" s="111"/>
      <c r="N50" s="112"/>
      <c r="O50" s="73"/>
      <c r="P50" s="77"/>
    </row>
    <row r="51" spans="2:16">
      <c r="B51" s="76"/>
      <c r="C51" s="105">
        <v>16</v>
      </c>
      <c r="D51" s="106"/>
      <c r="E51" s="107"/>
      <c r="F51" s="108"/>
      <c r="G51" s="108"/>
      <c r="H51" s="108"/>
      <c r="I51" s="109"/>
      <c r="J51" s="110"/>
      <c r="K51" s="109"/>
      <c r="L51" s="110"/>
      <c r="M51" s="111"/>
      <c r="N51" s="112"/>
      <c r="O51" s="73"/>
      <c r="P51" s="77"/>
    </row>
    <row r="52" spans="2:16">
      <c r="B52" s="76"/>
      <c r="C52" s="105">
        <v>17</v>
      </c>
      <c r="D52" s="106"/>
      <c r="E52" s="107"/>
      <c r="F52" s="108"/>
      <c r="G52" s="108"/>
      <c r="H52" s="108"/>
      <c r="I52" s="109"/>
      <c r="J52" s="110"/>
      <c r="K52" s="109"/>
      <c r="L52" s="110"/>
      <c r="M52" s="111"/>
      <c r="N52" s="112"/>
      <c r="O52" s="73"/>
      <c r="P52" s="77"/>
    </row>
    <row r="53" spans="2:16">
      <c r="B53" s="76"/>
      <c r="C53" s="105">
        <v>18</v>
      </c>
      <c r="D53" s="106"/>
      <c r="E53" s="107"/>
      <c r="F53" s="108"/>
      <c r="G53" s="108"/>
      <c r="H53" s="108"/>
      <c r="I53" s="109"/>
      <c r="J53" s="110"/>
      <c r="K53" s="109"/>
      <c r="L53" s="110"/>
      <c r="M53" s="111"/>
      <c r="N53" s="112"/>
      <c r="O53" s="73"/>
      <c r="P53" s="77"/>
    </row>
    <row r="54" spans="2:16">
      <c r="B54" s="76"/>
      <c r="C54" s="105">
        <v>19</v>
      </c>
      <c r="D54" s="106"/>
      <c r="E54" s="107"/>
      <c r="F54" s="108"/>
      <c r="G54" s="108"/>
      <c r="H54" s="108"/>
      <c r="I54" s="109"/>
      <c r="J54" s="110"/>
      <c r="K54" s="109"/>
      <c r="L54" s="110"/>
      <c r="M54" s="111"/>
      <c r="N54" s="112"/>
      <c r="O54" s="73"/>
      <c r="P54" s="77"/>
    </row>
    <row r="55" spans="2:16">
      <c r="B55" s="76"/>
      <c r="C55" s="105">
        <v>20</v>
      </c>
      <c r="D55" s="106"/>
      <c r="E55" s="107"/>
      <c r="F55" s="108"/>
      <c r="G55" s="108"/>
      <c r="H55" s="108"/>
      <c r="I55" s="109"/>
      <c r="J55" s="110"/>
      <c r="K55" s="109"/>
      <c r="L55" s="110"/>
      <c r="M55" s="111"/>
      <c r="N55" s="112"/>
      <c r="O55" s="73"/>
      <c r="P55" s="77"/>
    </row>
    <row r="56" spans="2:16">
      <c r="B56" s="76"/>
      <c r="C56" s="105">
        <v>21</v>
      </c>
      <c r="D56" s="106"/>
      <c r="E56" s="107"/>
      <c r="F56" s="108"/>
      <c r="G56" s="108"/>
      <c r="H56" s="108"/>
      <c r="I56" s="109"/>
      <c r="J56" s="110"/>
      <c r="K56" s="109"/>
      <c r="L56" s="110"/>
      <c r="M56" s="111"/>
      <c r="N56" s="112"/>
      <c r="O56" s="73"/>
      <c r="P56" s="77"/>
    </row>
    <row r="57" spans="2:16">
      <c r="B57" s="76"/>
      <c r="C57" s="105">
        <v>22</v>
      </c>
      <c r="D57" s="106"/>
      <c r="E57" s="107"/>
      <c r="F57" s="108"/>
      <c r="G57" s="108"/>
      <c r="H57" s="108"/>
      <c r="I57" s="109"/>
      <c r="J57" s="110"/>
      <c r="K57" s="109"/>
      <c r="L57" s="110"/>
      <c r="M57" s="111"/>
      <c r="N57" s="112"/>
      <c r="O57" s="73"/>
      <c r="P57" s="77"/>
    </row>
    <row r="58" spans="2:16">
      <c r="B58" s="76"/>
      <c r="C58" s="105">
        <v>23</v>
      </c>
      <c r="D58" s="106"/>
      <c r="E58" s="107"/>
      <c r="F58" s="108"/>
      <c r="G58" s="108"/>
      <c r="H58" s="108"/>
      <c r="I58" s="109"/>
      <c r="J58" s="110"/>
      <c r="K58" s="109"/>
      <c r="L58" s="110"/>
      <c r="M58" s="111"/>
      <c r="N58" s="112"/>
      <c r="O58" s="73"/>
      <c r="P58" s="77"/>
    </row>
    <row r="59" spans="2:16">
      <c r="B59" s="76"/>
      <c r="C59" s="105">
        <v>24</v>
      </c>
      <c r="D59" s="106"/>
      <c r="E59" s="107"/>
      <c r="F59" s="108"/>
      <c r="G59" s="108"/>
      <c r="H59" s="108"/>
      <c r="I59" s="109"/>
      <c r="J59" s="110"/>
      <c r="K59" s="109"/>
      <c r="L59" s="110"/>
      <c r="M59" s="111"/>
      <c r="N59" s="112"/>
      <c r="O59" s="73"/>
      <c r="P59" s="77"/>
    </row>
    <row r="60" spans="2:16">
      <c r="B60" s="76"/>
      <c r="C60" s="105">
        <v>25</v>
      </c>
      <c r="D60" s="106"/>
      <c r="E60" s="107"/>
      <c r="F60" s="108"/>
      <c r="G60" s="108"/>
      <c r="H60" s="108"/>
      <c r="I60" s="109"/>
      <c r="J60" s="110"/>
      <c r="K60" s="109"/>
      <c r="L60" s="110"/>
      <c r="M60" s="111"/>
      <c r="N60" s="112"/>
      <c r="O60" s="73"/>
      <c r="P60" s="77"/>
    </row>
    <row r="61" spans="2:16">
      <c r="B61" s="76"/>
      <c r="C61" s="105">
        <v>26</v>
      </c>
      <c r="D61" s="106"/>
      <c r="E61" s="107"/>
      <c r="F61" s="108"/>
      <c r="G61" s="108"/>
      <c r="H61" s="108"/>
      <c r="I61" s="109"/>
      <c r="J61" s="110"/>
      <c r="K61" s="109"/>
      <c r="L61" s="110"/>
      <c r="M61" s="111"/>
      <c r="N61" s="112"/>
      <c r="O61" s="73"/>
      <c r="P61" s="77"/>
    </row>
    <row r="62" spans="2:16">
      <c r="B62" s="76"/>
      <c r="C62" s="105">
        <v>27</v>
      </c>
      <c r="D62" s="106"/>
      <c r="E62" s="107"/>
      <c r="F62" s="108"/>
      <c r="G62" s="108"/>
      <c r="H62" s="108"/>
      <c r="I62" s="109"/>
      <c r="J62" s="110"/>
      <c r="K62" s="109"/>
      <c r="L62" s="110"/>
      <c r="M62" s="111"/>
      <c r="N62" s="112"/>
      <c r="O62" s="73"/>
      <c r="P62" s="77"/>
    </row>
    <row r="63" spans="2:16">
      <c r="B63" s="76"/>
      <c r="C63" s="105">
        <v>28</v>
      </c>
      <c r="D63" s="106"/>
      <c r="E63" s="107"/>
      <c r="F63" s="108"/>
      <c r="G63" s="108"/>
      <c r="H63" s="108"/>
      <c r="I63" s="109"/>
      <c r="J63" s="110"/>
      <c r="K63" s="109"/>
      <c r="L63" s="110"/>
      <c r="M63" s="111"/>
      <c r="N63" s="112"/>
      <c r="O63" s="73"/>
      <c r="P63" s="77"/>
    </row>
    <row r="64" spans="2:16">
      <c r="B64" s="76"/>
      <c r="C64" s="105">
        <v>29</v>
      </c>
      <c r="D64" s="106"/>
      <c r="E64" s="107"/>
      <c r="F64" s="108"/>
      <c r="G64" s="108"/>
      <c r="H64" s="108"/>
      <c r="I64" s="109"/>
      <c r="J64" s="110"/>
      <c r="K64" s="109"/>
      <c r="L64" s="110"/>
      <c r="M64" s="111"/>
      <c r="N64" s="112"/>
      <c r="O64" s="73"/>
      <c r="P64" s="77"/>
    </row>
    <row r="65" spans="2:16" ht="12.5" thickBot="1">
      <c r="B65" s="76"/>
      <c r="C65" s="113">
        <v>30</v>
      </c>
      <c r="D65" s="114"/>
      <c r="E65" s="115"/>
      <c r="F65" s="116"/>
      <c r="G65" s="116"/>
      <c r="H65" s="116"/>
      <c r="I65" s="117"/>
      <c r="J65" s="118"/>
      <c r="K65" s="117"/>
      <c r="L65" s="118"/>
      <c r="M65" s="119"/>
      <c r="N65" s="120"/>
      <c r="O65" s="73"/>
      <c r="P65" s="77"/>
    </row>
    <row r="66" spans="2:16" ht="35.25" customHeight="1" thickBot="1">
      <c r="B66" s="76"/>
      <c r="C66" s="121" t="s">
        <v>205</v>
      </c>
      <c r="D66" s="122"/>
      <c r="E66" s="123"/>
      <c r="F66" s="124"/>
      <c r="G66" s="125"/>
      <c r="H66" s="126"/>
      <c r="I66" s="127"/>
      <c r="J66" s="128"/>
      <c r="K66" s="127"/>
      <c r="L66" s="128"/>
      <c r="M66" s="127"/>
      <c r="N66" s="128"/>
      <c r="O66" s="73"/>
      <c r="P66" s="77"/>
    </row>
    <row r="67" spans="2:16">
      <c r="B67" s="76"/>
      <c r="C67" s="129"/>
      <c r="D67" s="129"/>
      <c r="E67" s="129"/>
      <c r="F67" s="129"/>
      <c r="G67" s="130"/>
      <c r="H67" s="130"/>
      <c r="I67" s="130"/>
      <c r="J67" s="130"/>
      <c r="K67" s="130"/>
      <c r="L67" s="130"/>
      <c r="M67" s="130"/>
      <c r="N67" s="130"/>
      <c r="O67" s="130"/>
      <c r="P67" s="77"/>
    </row>
    <row r="68" spans="2:16" ht="12.5" thickBot="1">
      <c r="B68" s="76"/>
      <c r="C68" s="129"/>
      <c r="D68" s="129"/>
      <c r="E68" s="129"/>
      <c r="F68" s="129"/>
      <c r="G68" s="130"/>
      <c r="H68" s="130"/>
      <c r="I68" s="130"/>
      <c r="J68" s="130"/>
      <c r="K68" s="130"/>
      <c r="L68" s="130"/>
      <c r="M68" s="130"/>
      <c r="N68" s="130"/>
      <c r="O68" s="130"/>
      <c r="P68" s="77"/>
    </row>
    <row r="69" spans="2:16" ht="63" customHeight="1" thickBot="1">
      <c r="B69" s="76"/>
      <c r="C69" s="152" t="s">
        <v>278</v>
      </c>
      <c r="D69" s="153">
        <f>Punteggi!B36</f>
        <v>0</v>
      </c>
      <c r="E69" s="129"/>
      <c r="F69" s="129"/>
      <c r="G69" s="227" t="s">
        <v>290</v>
      </c>
      <c r="H69" s="228"/>
      <c r="I69" s="229"/>
      <c r="J69" s="130"/>
      <c r="K69" s="130"/>
      <c r="L69" s="130"/>
      <c r="M69" s="130"/>
      <c r="N69" s="130"/>
      <c r="O69" s="130"/>
      <c r="P69" s="77"/>
    </row>
    <row r="70" spans="2:16" ht="14" thickBot="1">
      <c r="B70" s="76"/>
      <c r="C70" s="154" t="s">
        <v>3</v>
      </c>
      <c r="D70" s="155">
        <f>Punteggi!B2</f>
        <v>0</v>
      </c>
      <c r="E70" s="129"/>
      <c r="F70" s="129"/>
      <c r="G70" s="162" t="s">
        <v>285</v>
      </c>
      <c r="H70" s="163">
        <f>Punteggi!S4</f>
        <v>0</v>
      </c>
      <c r="I70" s="164" t="s">
        <v>157</v>
      </c>
      <c r="J70" s="130"/>
      <c r="K70" s="130"/>
      <c r="L70" s="130"/>
      <c r="M70" s="130"/>
      <c r="N70" s="130"/>
      <c r="O70" s="130"/>
      <c r="P70" s="77"/>
    </row>
    <row r="71" spans="2:16" ht="14" thickBot="1">
      <c r="B71" s="76"/>
      <c r="C71" s="156" t="s">
        <v>19</v>
      </c>
      <c r="D71" s="135">
        <f>Punteggi!B3</f>
        <v>0</v>
      </c>
      <c r="E71" s="129"/>
      <c r="F71" s="129"/>
      <c r="G71" s="162" t="s">
        <v>286</v>
      </c>
      <c r="H71" s="163">
        <f>Punteggi!T4</f>
        <v>0</v>
      </c>
      <c r="I71" s="164" t="s">
        <v>157</v>
      </c>
      <c r="J71" s="130"/>
      <c r="K71" s="130"/>
      <c r="L71" s="130"/>
      <c r="M71" s="130"/>
      <c r="N71" s="130"/>
      <c r="O71" s="130"/>
      <c r="P71" s="77"/>
    </row>
    <row r="72" spans="2:16" ht="14" thickBot="1">
      <c r="B72" s="76"/>
      <c r="C72" s="154" t="s">
        <v>20</v>
      </c>
      <c r="D72" s="157">
        <f>Punteggi!B4</f>
        <v>0</v>
      </c>
      <c r="E72" s="129"/>
      <c r="F72" s="129"/>
      <c r="G72" s="162" t="s">
        <v>287</v>
      </c>
      <c r="H72" s="163">
        <f>Punteggi!U4</f>
        <v>0</v>
      </c>
      <c r="I72" s="164" t="s">
        <v>143</v>
      </c>
      <c r="J72" s="130"/>
      <c r="K72" s="130"/>
      <c r="L72" s="130"/>
      <c r="M72" s="130"/>
      <c r="N72" s="130"/>
      <c r="O72" s="130"/>
      <c r="P72" s="77"/>
    </row>
    <row r="73" spans="2:16" ht="14" thickBot="1">
      <c r="B73" s="76"/>
      <c r="C73" s="156" t="s">
        <v>21</v>
      </c>
      <c r="D73" s="135">
        <f>Punteggi!B5</f>
        <v>0</v>
      </c>
      <c r="E73" s="129"/>
      <c r="F73" s="129"/>
      <c r="G73" s="162" t="s">
        <v>288</v>
      </c>
      <c r="H73" s="163">
        <f>Punteggi!V4</f>
        <v>0</v>
      </c>
      <c r="I73" s="164" t="s">
        <v>143</v>
      </c>
      <c r="J73" s="130"/>
      <c r="K73" s="130"/>
      <c r="L73" s="130"/>
      <c r="M73" s="130"/>
      <c r="N73" s="130"/>
      <c r="O73" s="130"/>
      <c r="P73" s="77"/>
    </row>
    <row r="74" spans="2:16" ht="14" thickBot="1">
      <c r="B74" s="76"/>
      <c r="C74" s="154" t="s">
        <v>4</v>
      </c>
      <c r="D74" s="158">
        <f>Punteggi!B6</f>
        <v>0</v>
      </c>
      <c r="E74" s="129"/>
      <c r="F74" s="129"/>
      <c r="G74" s="165" t="s">
        <v>289</v>
      </c>
      <c r="H74" s="166">
        <f>Punteggi!W4</f>
        <v>0</v>
      </c>
      <c r="I74" s="167" t="s">
        <v>143</v>
      </c>
      <c r="J74" s="130"/>
      <c r="K74" s="130"/>
      <c r="L74" s="130"/>
      <c r="M74" s="130"/>
      <c r="N74" s="130"/>
      <c r="O74" s="130"/>
      <c r="P74" s="77"/>
    </row>
    <row r="75" spans="2:16" ht="14" thickBot="1">
      <c r="B75" s="76"/>
      <c r="C75" s="156" t="s">
        <v>22</v>
      </c>
      <c r="D75" s="135">
        <f>Punteggi!B7</f>
        <v>0</v>
      </c>
      <c r="E75" s="129"/>
      <c r="F75" s="129"/>
      <c r="G75" s="130"/>
      <c r="H75" s="130"/>
      <c r="I75" s="130"/>
      <c r="J75" s="130"/>
      <c r="K75" s="130"/>
      <c r="L75" s="130"/>
      <c r="M75" s="130"/>
      <c r="N75" s="130"/>
      <c r="O75" s="130"/>
      <c r="P75" s="77"/>
    </row>
    <row r="76" spans="2:16" ht="14" thickBot="1">
      <c r="B76" s="76"/>
      <c r="C76" s="154" t="s">
        <v>5</v>
      </c>
      <c r="D76" s="158">
        <f>Punteggi!B8</f>
        <v>0</v>
      </c>
      <c r="E76" s="129"/>
      <c r="F76" s="129"/>
      <c r="G76" s="130"/>
      <c r="H76" s="130"/>
      <c r="I76" s="130"/>
      <c r="J76" s="130"/>
      <c r="K76" s="130"/>
      <c r="L76" s="130"/>
      <c r="M76" s="130"/>
      <c r="N76" s="130"/>
      <c r="O76" s="130"/>
      <c r="P76" s="77"/>
    </row>
    <row r="77" spans="2:16" ht="14" thickBot="1">
      <c r="B77" s="76"/>
      <c r="C77" s="156" t="s">
        <v>23</v>
      </c>
      <c r="D77" s="136">
        <f>Punteggi!B9</f>
        <v>0</v>
      </c>
      <c r="E77" s="129"/>
      <c r="F77" s="129"/>
      <c r="G77" s="130"/>
      <c r="H77" s="130"/>
      <c r="I77" s="130"/>
      <c r="J77" s="130"/>
      <c r="K77" s="130"/>
      <c r="L77" s="130"/>
      <c r="M77" s="130"/>
      <c r="N77" s="130"/>
      <c r="O77" s="130"/>
      <c r="P77" s="77"/>
    </row>
    <row r="78" spans="2:16" ht="14" thickBot="1">
      <c r="B78" s="76"/>
      <c r="C78" s="159" t="s">
        <v>6</v>
      </c>
      <c r="D78" s="160">
        <f>Punteggi!B10</f>
        <v>0</v>
      </c>
      <c r="E78" s="129"/>
      <c r="F78" s="129"/>
      <c r="G78" s="130"/>
      <c r="H78" s="130"/>
      <c r="I78" s="130"/>
      <c r="J78" s="130"/>
      <c r="K78" s="130"/>
      <c r="L78" s="130"/>
      <c r="M78" s="130"/>
      <c r="N78" s="130"/>
      <c r="O78" s="130"/>
      <c r="P78" s="77"/>
    </row>
    <row r="79" spans="2:16" ht="14" thickBot="1">
      <c r="B79" s="76"/>
      <c r="C79" s="161" t="s">
        <v>24</v>
      </c>
      <c r="D79" s="137">
        <f>Punteggi!B11</f>
        <v>0</v>
      </c>
      <c r="E79" s="129"/>
      <c r="F79" s="129"/>
      <c r="G79" s="130"/>
      <c r="H79" s="130"/>
      <c r="I79" s="130"/>
      <c r="J79" s="130"/>
      <c r="K79" s="130"/>
      <c r="L79" s="130"/>
      <c r="M79" s="130"/>
      <c r="N79" s="130"/>
      <c r="O79" s="130"/>
      <c r="P79" s="77"/>
    </row>
    <row r="80" spans="2:16">
      <c r="B80" s="76"/>
      <c r="C80" s="129"/>
      <c r="D80" s="129"/>
      <c r="E80" s="129"/>
      <c r="F80" s="129"/>
      <c r="G80" s="130"/>
      <c r="H80" s="130"/>
      <c r="I80" s="130"/>
      <c r="J80" s="130"/>
      <c r="K80" s="130"/>
      <c r="L80" s="130"/>
      <c r="M80" s="130"/>
      <c r="N80" s="130"/>
      <c r="O80" s="130"/>
      <c r="P80" s="77"/>
    </row>
    <row r="81" spans="2:16" ht="12.5" thickBot="1">
      <c r="B81" s="131"/>
      <c r="C81" s="132"/>
      <c r="D81" s="132"/>
      <c r="E81" s="132"/>
      <c r="F81" s="132"/>
      <c r="G81" s="133"/>
      <c r="H81" s="133"/>
      <c r="I81" s="133"/>
      <c r="J81" s="133"/>
      <c r="K81" s="133"/>
      <c r="L81" s="133"/>
      <c r="M81" s="133"/>
      <c r="N81" s="133"/>
      <c r="O81" s="133"/>
      <c r="P81" s="134"/>
    </row>
  </sheetData>
  <sheetProtection algorithmName="SHA-512" hashValue="d9gcEjxrfxN0KsU+6TdxIutzV/dC7ld1flCGwE1IXQpXLWS7k/K1Cjb6TjWAEwGrwBeChX+XPzwtNq0yhFCYrA==" saltValue="4OasppYjKjMkCPZ1Xnc89A==" spinCount="100000" sheet="1" formatCells="0" formatColumns="0" formatRows="0" insertColumns="0" insertRows="0" insertHyperlinks="0" deleteColumns="0" deleteRows="0" sort="0" autoFilter="0" pivotTables="0"/>
  <mergeCells count="10">
    <mergeCell ref="G69:I69"/>
    <mergeCell ref="C26:C27"/>
    <mergeCell ref="C28:C29"/>
    <mergeCell ref="B2:P2"/>
    <mergeCell ref="B3:P11"/>
    <mergeCell ref="B13:P18"/>
    <mergeCell ref="C20:E20"/>
    <mergeCell ref="K20:L20"/>
    <mergeCell ref="G20:I20"/>
    <mergeCell ref="G27:I27"/>
  </mergeCells>
  <phoneticPr fontId="23" type="noConversion"/>
  <pageMargins left="0.7" right="0.7" top="0.75" bottom="0.75" header="0.3" footer="0.3"/>
  <pageSetup paperSize="9" orientation="portrait" verticalDpi="300"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B03FE21-44A6-4AC8-8476-E669B733227F}">
          <x14:formula1>
            <xm:f>'Elenchi a tendina'!$A$1:$A$2</xm:f>
          </x14:formula1>
          <xm:sqref>L21:L24</xm:sqref>
        </x14:dataValidation>
        <x14:dataValidation type="list" allowBlank="1" showInputMessage="1" showErrorMessage="1" xr:uid="{DC91CC8A-F0BE-4F08-A0A5-AB9DC5998BA6}">
          <x14:formula1>
            <xm:f>'Elenchi a tendina'!$B$1:$B$6</xm:f>
          </x14:formula1>
          <xm:sqref>D36:D65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B20E32-11D8-4D27-9164-AD779CD7EDBA}">
  <sheetPr>
    <tabColor rgb="FFFF0000"/>
  </sheetPr>
  <dimension ref="A1:W53"/>
  <sheetViews>
    <sheetView zoomScale="80" zoomScaleNormal="80" workbookViewId="0">
      <selection activeCell="C22" sqref="C22"/>
    </sheetView>
  </sheetViews>
  <sheetFormatPr defaultColWidth="12.54296875" defaultRowHeight="13"/>
  <cols>
    <col min="1" max="1" width="12.54296875" style="1"/>
    <col min="2" max="2" width="16.1796875" style="1" bestFit="1" customWidth="1"/>
    <col min="3" max="4" width="12.54296875" style="1"/>
    <col min="5" max="5" width="17.54296875" style="1" customWidth="1"/>
    <col min="6" max="7" width="12.54296875" style="1"/>
    <col min="8" max="8" width="18.1796875" style="1" customWidth="1"/>
    <col min="9" max="10" width="12.54296875" style="1"/>
    <col min="11" max="11" width="58.54296875" style="1" bestFit="1" customWidth="1"/>
    <col min="12" max="12" width="13.54296875" style="1" bestFit="1" customWidth="1"/>
    <col min="13" max="13" width="47.1796875" style="1" bestFit="1" customWidth="1"/>
    <col min="14" max="14" width="58.81640625" style="1" bestFit="1" customWidth="1"/>
    <col min="15" max="15" width="12.54296875" style="1"/>
    <col min="16" max="16" width="58.54296875" style="1" bestFit="1" customWidth="1"/>
    <col min="17" max="17" width="12.54296875" style="1"/>
    <col min="18" max="18" width="16.453125" style="1" bestFit="1" customWidth="1"/>
    <col min="19" max="19" width="12" style="1" bestFit="1" customWidth="1"/>
    <col min="20" max="20" width="15.26953125" style="1" bestFit="1" customWidth="1"/>
    <col min="21" max="21" width="13.54296875" style="1" bestFit="1" customWidth="1"/>
    <col min="22" max="22" width="11.7265625" style="1" bestFit="1" customWidth="1"/>
    <col min="23" max="23" width="13.453125" style="1" bestFit="1" customWidth="1"/>
    <col min="24" max="16384" width="12.54296875" style="1"/>
  </cols>
  <sheetData>
    <row r="1" spans="1:23">
      <c r="B1" s="1" t="s">
        <v>7</v>
      </c>
    </row>
    <row r="2" spans="1:23" ht="14" thickBot="1">
      <c r="A2" s="1" t="s">
        <v>3</v>
      </c>
      <c r="B2" s="2">
        <f>J46-Punteggi!S4</f>
        <v>0</v>
      </c>
      <c r="C2" s="1" t="s">
        <v>8</v>
      </c>
      <c r="E2" s="12" t="s">
        <v>48</v>
      </c>
      <c r="K2" s="12" t="s">
        <v>148</v>
      </c>
      <c r="L2" s="12"/>
      <c r="M2" s="12"/>
      <c r="N2" s="12"/>
      <c r="O2" s="12"/>
    </row>
    <row r="3" spans="1:23" ht="48">
      <c r="A3" s="1" t="s">
        <v>19</v>
      </c>
      <c r="B3" s="20">
        <f>IFERROR(B2/J46,0)</f>
        <v>0</v>
      </c>
      <c r="E3" s="4" t="s">
        <v>25</v>
      </c>
      <c r="F3" s="5" t="s">
        <v>46</v>
      </c>
      <c r="G3" s="5"/>
      <c r="H3" s="5" t="s">
        <v>153</v>
      </c>
      <c r="I3" s="6" t="s">
        <v>47</v>
      </c>
      <c r="K3" s="4" t="s">
        <v>73</v>
      </c>
      <c r="L3" s="5" t="s">
        <v>132</v>
      </c>
      <c r="M3" s="5"/>
      <c r="N3" s="5" t="s">
        <v>153</v>
      </c>
      <c r="O3" s="6" t="s">
        <v>99</v>
      </c>
      <c r="R3" s="13"/>
      <c r="S3" s="14" t="s">
        <v>10</v>
      </c>
      <c r="T3" s="15" t="s">
        <v>11</v>
      </c>
      <c r="U3" s="14" t="s">
        <v>12</v>
      </c>
      <c r="V3" s="14" t="s">
        <v>13</v>
      </c>
      <c r="W3" s="14" t="s">
        <v>14</v>
      </c>
    </row>
    <row r="4" spans="1:23" ht="48.5" thickBot="1">
      <c r="A4" s="1" t="s">
        <v>20</v>
      </c>
      <c r="B4" s="2">
        <f>Punteggi!T4-'Consumi di energia e materia'!D30</f>
        <v>0</v>
      </c>
      <c r="C4" s="1" t="s">
        <v>8</v>
      </c>
      <c r="E4" s="7" t="s">
        <v>136</v>
      </c>
      <c r="F4" s="1">
        <v>0</v>
      </c>
      <c r="H4" s="1" t="s">
        <v>35</v>
      </c>
      <c r="I4" s="8">
        <v>0</v>
      </c>
      <c r="K4" s="7" t="s">
        <v>135</v>
      </c>
      <c r="L4" s="1">
        <v>0</v>
      </c>
      <c r="N4" s="1" t="s">
        <v>100</v>
      </c>
      <c r="O4" s="8">
        <v>0</v>
      </c>
      <c r="R4" s="16" t="s">
        <v>15</v>
      </c>
      <c r="S4" s="17">
        <f>IFERROR(J46-(SUM('Consumi di energia e materia'!G36:G66))+(SUM('Consumi di energia e materia'!F36:F66)),0)</f>
        <v>0</v>
      </c>
      <c r="T4" s="17">
        <f>IFERROR('Consumi di energia e materia'!D30+(SUM('Consumi di energia e materia'!H36:H65))+'Consumi di energia e materia'!D29,0)</f>
        <v>0</v>
      </c>
      <c r="U4" s="17">
        <f>IFERROR(J48-(SUM('Consumi di energia e materia'!I36:I66))+(SUM('Consumi di energia e materia'!J36:J66)),0)</f>
        <v>0</v>
      </c>
      <c r="V4" s="17">
        <f>IFERROR(J49-(SUM('Consumi di energia e materia'!K36:K66))+(SUM('Consumi di energia e materia'!L36:L66)),0)</f>
        <v>0</v>
      </c>
      <c r="W4" s="17">
        <f>IFERROR(J50-(SUM('Consumi di energia e materia'!M36:M66))+(SUM('Consumi di energia e materia'!N36:N66)),0)</f>
        <v>0</v>
      </c>
    </row>
    <row r="5" spans="1:23">
      <c r="A5" s="1" t="s">
        <v>21</v>
      </c>
      <c r="B5" s="20">
        <f>IFERROR(B4/'Consumi di energia e materia'!H21,0)</f>
        <v>0</v>
      </c>
      <c r="E5" s="7" t="s">
        <v>27</v>
      </c>
      <c r="F5" s="1">
        <v>2</v>
      </c>
      <c r="H5" s="1" t="s">
        <v>36</v>
      </c>
      <c r="I5" s="8">
        <v>2</v>
      </c>
      <c r="K5" s="7" t="s">
        <v>101</v>
      </c>
      <c r="L5" s="1">
        <v>1</v>
      </c>
      <c r="N5" s="1" t="s">
        <v>224</v>
      </c>
      <c r="O5" s="8">
        <v>1</v>
      </c>
    </row>
    <row r="6" spans="1:23">
      <c r="A6" s="1" t="s">
        <v>4</v>
      </c>
      <c r="B6" s="2">
        <f>J48-Punteggi!U4</f>
        <v>0</v>
      </c>
      <c r="C6" s="1" t="s">
        <v>9</v>
      </c>
      <c r="E6" s="7" t="s">
        <v>28</v>
      </c>
      <c r="F6" s="1">
        <v>4</v>
      </c>
      <c r="H6" s="1" t="s">
        <v>37</v>
      </c>
      <c r="I6" s="8">
        <v>4</v>
      </c>
      <c r="K6" s="7" t="s">
        <v>102</v>
      </c>
      <c r="L6" s="1">
        <v>2</v>
      </c>
      <c r="N6" s="1" t="s">
        <v>225</v>
      </c>
      <c r="O6" s="8">
        <v>2</v>
      </c>
    </row>
    <row r="7" spans="1:23" ht="23.25" customHeight="1">
      <c r="A7" s="1" t="s">
        <v>22</v>
      </c>
      <c r="B7" s="20">
        <f>IFERROR(B6/J48,0)</f>
        <v>0</v>
      </c>
      <c r="E7" s="7" t="s">
        <v>134</v>
      </c>
      <c r="F7" s="1">
        <v>6</v>
      </c>
      <c r="H7" s="1" t="s">
        <v>38</v>
      </c>
      <c r="I7" s="8">
        <v>6</v>
      </c>
      <c r="K7" s="7" t="s">
        <v>103</v>
      </c>
      <c r="L7" s="1">
        <v>3</v>
      </c>
      <c r="N7" s="1" t="s">
        <v>226</v>
      </c>
      <c r="O7" s="8">
        <v>3</v>
      </c>
    </row>
    <row r="8" spans="1:23">
      <c r="A8" s="1" t="s">
        <v>5</v>
      </c>
      <c r="B8" s="2">
        <f>J49-Punteggi!V4</f>
        <v>0</v>
      </c>
      <c r="C8" s="1" t="s">
        <v>9</v>
      </c>
      <c r="E8" s="7" t="s">
        <v>29</v>
      </c>
      <c r="F8" s="1">
        <v>8</v>
      </c>
      <c r="H8" s="1" t="s">
        <v>39</v>
      </c>
      <c r="I8" s="8">
        <v>8</v>
      </c>
      <c r="K8" s="7" t="s">
        <v>105</v>
      </c>
      <c r="L8" s="1">
        <v>4</v>
      </c>
      <c r="N8" s="1" t="s">
        <v>227</v>
      </c>
      <c r="O8" s="8">
        <v>4</v>
      </c>
    </row>
    <row r="9" spans="1:23">
      <c r="A9" s="1" t="s">
        <v>23</v>
      </c>
      <c r="B9" s="20">
        <f>IFERROR(B8/J49,0)</f>
        <v>0</v>
      </c>
      <c r="E9" s="7" t="s">
        <v>30</v>
      </c>
      <c r="F9" s="1">
        <v>10</v>
      </c>
      <c r="H9" s="1" t="s">
        <v>40</v>
      </c>
      <c r="I9" s="8">
        <v>10</v>
      </c>
      <c r="K9" s="7" t="s">
        <v>107</v>
      </c>
      <c r="L9" s="1">
        <v>5</v>
      </c>
      <c r="N9" s="1" t="s">
        <v>104</v>
      </c>
      <c r="O9" s="8">
        <v>5</v>
      </c>
    </row>
    <row r="10" spans="1:23">
      <c r="A10" s="1" t="s">
        <v>6</v>
      </c>
      <c r="B10" s="2">
        <f>J50-Punteggi!W4</f>
        <v>0</v>
      </c>
      <c r="C10" s="1" t="s">
        <v>9</v>
      </c>
      <c r="E10" s="7" t="s">
        <v>31</v>
      </c>
      <c r="F10" s="1">
        <v>12</v>
      </c>
      <c r="H10" s="1" t="s">
        <v>41</v>
      </c>
      <c r="I10" s="8">
        <v>12</v>
      </c>
      <c r="K10" s="7" t="s">
        <v>109</v>
      </c>
      <c r="L10" s="1">
        <v>6</v>
      </c>
      <c r="N10" s="1" t="s">
        <v>106</v>
      </c>
      <c r="O10" s="8">
        <v>6</v>
      </c>
    </row>
    <row r="11" spans="1:23">
      <c r="A11" s="1" t="s">
        <v>24</v>
      </c>
      <c r="B11" s="20">
        <f>IFERROR(B10/J50,0)</f>
        <v>0</v>
      </c>
      <c r="E11" s="7" t="s">
        <v>32</v>
      </c>
      <c r="F11" s="1">
        <v>14</v>
      </c>
      <c r="H11" s="1" t="s">
        <v>42</v>
      </c>
      <c r="I11" s="8">
        <v>14</v>
      </c>
      <c r="K11" s="7" t="s">
        <v>110</v>
      </c>
      <c r="L11" s="1">
        <v>7</v>
      </c>
      <c r="N11" s="1" t="s">
        <v>108</v>
      </c>
      <c r="O11" s="8">
        <v>7</v>
      </c>
    </row>
    <row r="12" spans="1:23">
      <c r="E12" s="7" t="s">
        <v>33</v>
      </c>
      <c r="F12" s="1">
        <v>16</v>
      </c>
      <c r="H12" s="1" t="s">
        <v>43</v>
      </c>
      <c r="I12" s="8">
        <v>16</v>
      </c>
      <c r="K12" s="7" t="s">
        <v>111</v>
      </c>
      <c r="L12" s="1">
        <v>8</v>
      </c>
      <c r="N12" s="1" t="s">
        <v>228</v>
      </c>
      <c r="O12" s="8">
        <v>8</v>
      </c>
    </row>
    <row r="13" spans="1:23">
      <c r="A13" s="18"/>
      <c r="B13" s="3"/>
      <c r="C13" s="19"/>
      <c r="E13" s="7" t="s">
        <v>34</v>
      </c>
      <c r="F13" s="1">
        <v>18</v>
      </c>
      <c r="H13" s="1" t="s">
        <v>44</v>
      </c>
      <c r="I13" s="8">
        <v>18</v>
      </c>
      <c r="K13" s="7" t="s">
        <v>112</v>
      </c>
      <c r="L13" s="1">
        <v>9</v>
      </c>
      <c r="N13" s="1" t="s">
        <v>229</v>
      </c>
      <c r="O13" s="8">
        <v>9</v>
      </c>
    </row>
    <row r="14" spans="1:23" ht="13.5" thickBot="1">
      <c r="A14" s="18"/>
      <c r="B14" s="3"/>
      <c r="C14" s="18"/>
      <c r="E14" s="9" t="s">
        <v>26</v>
      </c>
      <c r="F14" s="10">
        <v>20</v>
      </c>
      <c r="G14" s="10"/>
      <c r="H14" s="10" t="s">
        <v>45</v>
      </c>
      <c r="I14" s="11">
        <v>20</v>
      </c>
      <c r="K14" s="9" t="s">
        <v>113</v>
      </c>
      <c r="L14" s="10">
        <v>10</v>
      </c>
      <c r="M14" s="10"/>
      <c r="N14" s="10" t="s">
        <v>114</v>
      </c>
      <c r="O14" s="11">
        <v>10</v>
      </c>
    </row>
    <row r="15" spans="1:23">
      <c r="A15" s="18"/>
      <c r="B15" s="3"/>
      <c r="C15" s="18"/>
    </row>
    <row r="16" spans="1:23" ht="14" thickBot="1">
      <c r="A16" s="18"/>
      <c r="C16" s="18"/>
      <c r="E16" s="12" t="s">
        <v>72</v>
      </c>
      <c r="K16" s="12" t="s">
        <v>149</v>
      </c>
      <c r="L16" s="12"/>
      <c r="M16" s="12"/>
      <c r="N16" s="12"/>
      <c r="O16" s="12"/>
    </row>
    <row r="17" spans="1:15">
      <c r="A17" s="18"/>
      <c r="C17" s="18"/>
      <c r="E17" s="4" t="s">
        <v>25</v>
      </c>
      <c r="F17" s="5" t="s">
        <v>60</v>
      </c>
      <c r="G17" s="5"/>
      <c r="H17" s="5" t="s">
        <v>153</v>
      </c>
      <c r="I17" s="6" t="s">
        <v>61</v>
      </c>
      <c r="K17" s="4" t="s">
        <v>73</v>
      </c>
      <c r="L17" s="5" t="s">
        <v>115</v>
      </c>
      <c r="M17" s="5"/>
      <c r="N17" s="5" t="s">
        <v>153</v>
      </c>
      <c r="O17" s="6" t="s">
        <v>116</v>
      </c>
    </row>
    <row r="18" spans="1:15">
      <c r="E18" s="7" t="s">
        <v>50</v>
      </c>
      <c r="F18" s="1">
        <v>0</v>
      </c>
      <c r="H18" s="1" t="s">
        <v>62</v>
      </c>
      <c r="I18" s="8">
        <v>0</v>
      </c>
      <c r="K18" s="7" t="s">
        <v>117</v>
      </c>
      <c r="L18" s="1">
        <v>0</v>
      </c>
      <c r="N18" s="1" t="s">
        <v>118</v>
      </c>
      <c r="O18" s="8">
        <v>0</v>
      </c>
    </row>
    <row r="19" spans="1:15">
      <c r="E19" s="7" t="s">
        <v>51</v>
      </c>
      <c r="F19" s="1">
        <v>1</v>
      </c>
      <c r="H19" s="1" t="s">
        <v>63</v>
      </c>
      <c r="I19" s="8">
        <v>1</v>
      </c>
      <c r="K19" s="7" t="s">
        <v>119</v>
      </c>
      <c r="L19" s="1">
        <v>1</v>
      </c>
      <c r="N19" s="1" t="s">
        <v>120</v>
      </c>
      <c r="O19" s="8">
        <v>1</v>
      </c>
    </row>
    <row r="20" spans="1:15">
      <c r="A20" s="1" t="s">
        <v>46</v>
      </c>
      <c r="B20" s="1">
        <f>IF(B2&lt;=0,F4,IF(AND(B2&gt;0,B2&lt;=25),F5,IF(AND(B2&gt;25,B2&lt;=80),F6,IF(AND(B2&gt;80,B2&lt;=110),F7,IF(AND(B2&gt;110,B2&lt;=150),F8,IF(AND(B2&gt;150,B2&lt;=250),F9,IF(AND(B2&gt;250,B2&lt;=500),F10,IF(AND(B2&gt;500,B2&lt;=700),F11,IF(AND(B2&gt;700,B2&lt;=1000),F12,IF(AND(B2&gt;1000,B2&lt;=2000),F13,IF(B2&gt;2000,F14)))))))))))</f>
        <v>0</v>
      </c>
      <c r="E20" s="7" t="s">
        <v>52</v>
      </c>
      <c r="F20" s="1">
        <v>2</v>
      </c>
      <c r="H20" s="1" t="s">
        <v>64</v>
      </c>
      <c r="I20" s="8">
        <v>2</v>
      </c>
      <c r="K20" s="7" t="s">
        <v>121</v>
      </c>
      <c r="L20" s="1">
        <v>2</v>
      </c>
      <c r="N20" s="1" t="s">
        <v>122</v>
      </c>
      <c r="O20" s="8">
        <v>2</v>
      </c>
    </row>
    <row r="21" spans="1:15">
      <c r="A21" s="1" t="s">
        <v>47</v>
      </c>
      <c r="B21" s="1">
        <f>IF(B3&lt;=0,I4,IF(AND(B3&gt;0,B3&lt;=0.02),I5,IF(AND(B3&gt;0.02,B3&lt;=0.04),I6,IF(AND(B3&gt;0.04,B3&lt;=0.06),I7,IF(AND(B3&gt;0.06,B3&lt;=0.09),I8,IF(AND(B3&gt;0.09,B3&lt;=0.15),I9,IF(AND(B3&gt;0.15,B3&lt;=0.2),I10,IF(AND(B3&gt;0.2,B3&lt;=0.3),I11,IF(AND(B3&gt;0.3,B3&lt;=0.35),I12,IF(AND(B3&gt;0.35,B3&lt;=0.55),I13,IF(B3&gt;0.55,I14)))))))))))</f>
        <v>0</v>
      </c>
      <c r="E21" s="7" t="s">
        <v>53</v>
      </c>
      <c r="F21" s="1">
        <v>3</v>
      </c>
      <c r="H21" s="1" t="s">
        <v>71</v>
      </c>
      <c r="I21" s="8">
        <v>3</v>
      </c>
      <c r="K21" s="7" t="s">
        <v>123</v>
      </c>
      <c r="L21" s="1">
        <v>3</v>
      </c>
      <c r="N21" s="1" t="s">
        <v>230</v>
      </c>
      <c r="O21" s="8">
        <v>3</v>
      </c>
    </row>
    <row r="22" spans="1:15">
      <c r="A22" s="1" t="s">
        <v>60</v>
      </c>
      <c r="B22" s="1">
        <f>IF(B4&lt;=0,F18,IF(AND(B4&gt;0,B4&lt;=40),F19,IF(AND(B4&gt;40,B4&lt;=75),F20,IF(AND(B4&gt;75,B4&lt;=130),F21,IF(AND(B4&gt;130,B4&lt;=190),F22,IF(AND(B4&gt;190,B4&lt;=220),F23,IF(AND(B4&gt;220,B4&lt;=300),F24,IF(AND(B4&gt;300,B4&lt;=400),F25,IF(AND(B4&gt;400,B4&lt;=600),F26,IF(AND(B4&gt;600,B4&lt;=1400),F27,IF(B4&gt;1400,F28)))))))))))</f>
        <v>0</v>
      </c>
      <c r="E22" s="7" t="s">
        <v>54</v>
      </c>
      <c r="F22" s="1">
        <v>4</v>
      </c>
      <c r="H22" s="1" t="s">
        <v>65</v>
      </c>
      <c r="I22" s="8">
        <v>4</v>
      </c>
      <c r="K22" s="7" t="s">
        <v>124</v>
      </c>
      <c r="L22" s="1">
        <v>4</v>
      </c>
      <c r="N22" s="1" t="s">
        <v>231</v>
      </c>
      <c r="O22" s="8">
        <v>4</v>
      </c>
    </row>
    <row r="23" spans="1:15">
      <c r="A23" s="1" t="s">
        <v>61</v>
      </c>
      <c r="B23" s="1">
        <f>IF(B5&lt;=0,I18,IF(AND(B5&gt;0,B5&lt;=0.01),I19,IF(AND(B5&gt;0.01,B5&lt;=0.025),I20,IF(AND(B5&gt;0.025,B5&lt;=0.04),I21,IF(AND(B5&gt;0.04,B5&lt;=0.06),I22,IF(AND(B5&gt;0.06,B5&lt;=0.1),I23,IF(AND(B5&gt;0.1,B5&lt;=0.15),I24,IF(AND(B5&gt;0.15,B5&lt;=0.2),I25,IF(AND(B5&gt;0.2,B5&lt;=0.3),I26,IF(AND(B5&gt;0.3,B5&lt;=0.6),I27,IF(B5&gt;0.6,I28)))))))))))</f>
        <v>0</v>
      </c>
      <c r="E23" s="7" t="s">
        <v>55</v>
      </c>
      <c r="F23" s="1">
        <v>5</v>
      </c>
      <c r="H23" s="1" t="s">
        <v>66</v>
      </c>
      <c r="I23" s="8">
        <v>5</v>
      </c>
      <c r="K23" s="7" t="s">
        <v>125</v>
      </c>
      <c r="L23" s="1">
        <v>5</v>
      </c>
      <c r="N23" s="1" t="s">
        <v>232</v>
      </c>
      <c r="O23" s="8">
        <v>5</v>
      </c>
    </row>
    <row r="24" spans="1:15">
      <c r="A24" s="1" t="s">
        <v>132</v>
      </c>
      <c r="B24" s="1">
        <f>IF(B6&lt;=0,L4,IF(AND(B6&gt;0,B6&lt;=35),L5,IF(AND(B6&gt;35,B6&lt;=100),L6,IF(AND(B6&gt;100,B6&lt;=500),L7,IF(AND(B6&gt;500,B6&lt;=2000),L8,IF(AND(B6&gt;2000,B6&lt;=20000),L9,IF(AND(B6&gt;20000,B6&lt;=35000),L10,IF(AND(B6&gt;35000,B6&lt;=50000),L11,IF(AND(B6&gt;50000,B6&lt;=75000),L12,IF(AND(B6&gt;75000,B6&lt;=150000),L13,IF(B6&gt;150000,L14)))))))))))</f>
        <v>0</v>
      </c>
      <c r="E24" s="7" t="s">
        <v>56</v>
      </c>
      <c r="F24" s="1">
        <v>6</v>
      </c>
      <c r="H24" s="1" t="s">
        <v>67</v>
      </c>
      <c r="I24" s="8">
        <v>6</v>
      </c>
      <c r="K24" s="7" t="s">
        <v>126</v>
      </c>
      <c r="L24" s="1">
        <v>6</v>
      </c>
      <c r="N24" s="1" t="s">
        <v>233</v>
      </c>
      <c r="O24" s="8">
        <v>6</v>
      </c>
    </row>
    <row r="25" spans="1:15">
      <c r="A25" s="1" t="s">
        <v>99</v>
      </c>
      <c r="B25" s="1">
        <f>IF(B7&lt;=0,O4,IF(AND(B7&gt;0,B7&lt;=0.05),O5,IF(AND(B7&gt;0.05,B7&lt;=0.1),O6,IF(AND(B7&gt;0.1,B7&lt;=0.15),O7,IF(AND(B7&gt;0.15,B7&lt;=0.2),O8,IF(AND(B7&gt;0.2,B7&lt;=0.3),O9,IF(AND(B7&gt;0.3,B7&lt;=0.4),O10,IF(AND(B7&gt;0.4,B7&lt;=0.5),O11,IF(AND(B7&gt;0.5,B7&lt;=0.6),O12,IF(AND(B7&gt;0.6,B7&lt;=0.7),O13,IF(B7&gt;0.7,O14)))))))))))</f>
        <v>0</v>
      </c>
      <c r="E25" s="7" t="s">
        <v>57</v>
      </c>
      <c r="F25" s="1">
        <v>7</v>
      </c>
      <c r="H25" s="1" t="s">
        <v>68</v>
      </c>
      <c r="I25" s="8">
        <v>7</v>
      </c>
      <c r="K25" s="7" t="s">
        <v>127</v>
      </c>
      <c r="L25" s="1">
        <v>7</v>
      </c>
      <c r="N25" s="1" t="s">
        <v>234</v>
      </c>
      <c r="O25" s="8">
        <v>7</v>
      </c>
    </row>
    <row r="26" spans="1:15">
      <c r="A26" s="1" t="s">
        <v>115</v>
      </c>
      <c r="B26" s="1">
        <f>IF(B8&lt;=0,L18,IF(AND(B8&gt;0,B8&lt;=10),L19,IF(AND(B8&gt;10,B8&lt;=20),L20,IF(AND(B8&gt;20,B8&lt;=30),L21,IF(AND(B8&gt;30,B8&lt;=90),L22,IF(AND(B8&gt;90,B8&lt;=250),L23,IF(AND(B8&gt;250,B8&lt;=350),L24,IF(AND(B8&gt;350,B8&lt;=700),L25,IF(AND(B8&gt;700,B8&lt;=1500),L26,IF(AND(B8&gt;1500,B8&lt;=30000),L27,IF(B8&gt;30000,L28)))))))))))</f>
        <v>0</v>
      </c>
      <c r="E26" s="7" t="s">
        <v>58</v>
      </c>
      <c r="F26" s="1">
        <v>8</v>
      </c>
      <c r="H26" s="1" t="s">
        <v>69</v>
      </c>
      <c r="I26" s="8">
        <v>8</v>
      </c>
      <c r="K26" s="7" t="s">
        <v>128</v>
      </c>
      <c r="L26" s="1">
        <v>8</v>
      </c>
      <c r="N26" s="1" t="s">
        <v>235</v>
      </c>
      <c r="O26" s="8">
        <v>8</v>
      </c>
    </row>
    <row r="27" spans="1:15">
      <c r="A27" s="1" t="s">
        <v>116</v>
      </c>
      <c r="B27" s="1">
        <f>IF(B9&lt;=0,O18,IF(AND(B9&gt;0,B9&lt;=0.05),O19,IF(AND(B9&gt;0.05,B9&lt;=0.1),O20,IF(AND(B9&gt;0.1,B9&lt;=0.15),O21,IF(AND(B9&gt;0.15,B9&lt;=0.2),O22,IF(AND(B9&gt;0.2,B9&lt;=0.3),O23,IF(AND(B9&gt;0.3,B9&lt;=0.4),O24,IF(AND(B9&gt;0.4,B9&lt;=0.5),O25,IF(AND(B9&gt;0.5,B9&lt;=0.6),O26,IF(AND(B9&gt;0.6,B9&lt;=0.7),O27,IF(B9&gt;0.7,O28)))))))))))</f>
        <v>0</v>
      </c>
      <c r="E27" s="7" t="s">
        <v>59</v>
      </c>
      <c r="F27" s="1">
        <v>9</v>
      </c>
      <c r="H27" s="1" t="s">
        <v>70</v>
      </c>
      <c r="I27" s="8">
        <v>9</v>
      </c>
      <c r="K27" s="7" t="s">
        <v>129</v>
      </c>
      <c r="L27" s="1">
        <v>9</v>
      </c>
      <c r="N27" s="1" t="s">
        <v>236</v>
      </c>
      <c r="O27" s="8">
        <v>9</v>
      </c>
    </row>
    <row r="28" spans="1:15" ht="13.5" thickBot="1">
      <c r="A28" s="1" t="s">
        <v>96</v>
      </c>
      <c r="B28" s="1">
        <f>IF(B10&lt;=0,F32,IF(AND(B10&gt;0,B10&lt;=15),F33,IF(AND(B10&gt;15,B10&lt;=35),F34,IF(AND(B10&gt;35,B10&lt;=200),F35,IF(AND(B10&gt;200,B10&lt;=500),F36,IF(AND(B10&gt;500,B10&lt;=1500),F37,IF(AND(B10&gt;1500,B10&lt;=3000),F38,IF(AND(B10&gt;3000,B10&lt;=5000),F39,IF(AND(B10&gt;5000,B10&lt;=8000),F40,IF(AND(B10&gt;8000,B10&lt;=30000),F41,IF(B10&gt;30000,F42)))))))))))</f>
        <v>0</v>
      </c>
      <c r="E28" s="9" t="s">
        <v>49</v>
      </c>
      <c r="F28" s="10">
        <v>10</v>
      </c>
      <c r="G28" s="10"/>
      <c r="H28" s="10" t="s">
        <v>133</v>
      </c>
      <c r="I28" s="11">
        <v>10</v>
      </c>
      <c r="K28" s="9" t="s">
        <v>130</v>
      </c>
      <c r="L28" s="10">
        <v>10</v>
      </c>
      <c r="M28" s="10"/>
      <c r="N28" s="10" t="s">
        <v>131</v>
      </c>
      <c r="O28" s="11">
        <v>10</v>
      </c>
    </row>
    <row r="29" spans="1:15">
      <c r="A29" s="1" t="s">
        <v>97</v>
      </c>
      <c r="B29" s="1">
        <f>IF(B11&lt;=0,I32,IF(AND(B11&gt;0,B11&lt;=0.02),I33,IF(AND(B11&gt;0.02,B11&lt;=0.04),I34,IF(AND(B11&gt;0.04,B11&lt;=0.06),I35,IF(AND(B11&gt;0.06,B11&lt;=0.09),I36,IF(AND(B11&gt;0.09,B11&lt;=0.15),I37,IF(AND(B11&gt;0.15,B11&lt;=0.25),I38,IF(AND(B11&gt;0.25,B11&lt;=0.3),I39,IF(AND(B11&gt;0.3,B11&lt;=0.5),I40,IF(AND(B11&gt;0.5,B11&lt;=0.6),I41,IF(B11&gt;0.6,I42)))))))))))</f>
        <v>0</v>
      </c>
    </row>
    <row r="30" spans="1:15" ht="14" thickBot="1">
      <c r="A30" s="1" t="s">
        <v>137</v>
      </c>
      <c r="B30" s="1">
        <f>B20+B21</f>
        <v>0</v>
      </c>
      <c r="E30" s="12" t="s">
        <v>98</v>
      </c>
    </row>
    <row r="31" spans="1:15" ht="16">
      <c r="A31" s="1" t="s">
        <v>138</v>
      </c>
      <c r="B31" s="1">
        <f>B22+B23</f>
        <v>0</v>
      </c>
      <c r="E31" s="4" t="s">
        <v>73</v>
      </c>
      <c r="F31" s="5" t="s">
        <v>96</v>
      </c>
      <c r="G31" s="5"/>
      <c r="H31" s="5" t="s">
        <v>153</v>
      </c>
      <c r="I31" s="6" t="s">
        <v>97</v>
      </c>
      <c r="K31" s="263" t="s">
        <v>199</v>
      </c>
      <c r="L31" s="264"/>
      <c r="N31" s="56" t="s">
        <v>194</v>
      </c>
      <c r="O31" s="54"/>
    </row>
    <row r="32" spans="1:15" ht="16">
      <c r="A32" s="1" t="s">
        <v>139</v>
      </c>
      <c r="B32" s="1">
        <f>B24+B25</f>
        <v>0</v>
      </c>
      <c r="E32" s="7" t="s">
        <v>75</v>
      </c>
      <c r="F32" s="1">
        <v>0</v>
      </c>
      <c r="H32" s="1" t="s">
        <v>85</v>
      </c>
      <c r="I32" s="8">
        <v>0</v>
      </c>
      <c r="K32" s="34"/>
      <c r="L32" s="35"/>
      <c r="N32" s="57"/>
      <c r="O32" s="45"/>
    </row>
    <row r="33" spans="1:17" ht="16">
      <c r="A33" s="1" t="s">
        <v>140</v>
      </c>
      <c r="B33" s="1">
        <f>B26+B27</f>
        <v>0</v>
      </c>
      <c r="E33" s="7" t="s">
        <v>76</v>
      </c>
      <c r="F33" s="1">
        <v>1</v>
      </c>
      <c r="H33" s="1" t="s">
        <v>86</v>
      </c>
      <c r="I33" s="8">
        <v>1</v>
      </c>
      <c r="K33" s="34" t="s">
        <v>200</v>
      </c>
      <c r="L33" s="35">
        <f>(IF(O33="Si",($B$35*0.15),0))</f>
        <v>0</v>
      </c>
      <c r="N33" s="57" t="s">
        <v>195</v>
      </c>
      <c r="O33" s="45">
        <f>'Consumi di energia e materia'!L21</f>
        <v>0</v>
      </c>
    </row>
    <row r="34" spans="1:17" ht="16">
      <c r="A34" s="1" t="s">
        <v>141</v>
      </c>
      <c r="B34" s="1">
        <f>B28+B29</f>
        <v>0</v>
      </c>
      <c r="E34" s="7" t="s">
        <v>77</v>
      </c>
      <c r="F34" s="1">
        <v>2</v>
      </c>
      <c r="H34" s="1" t="s">
        <v>87</v>
      </c>
      <c r="I34" s="8">
        <v>2</v>
      </c>
      <c r="K34" s="34" t="s">
        <v>201</v>
      </c>
      <c r="L34" s="35">
        <f>(IF(O34="Si",($B$35*0.05),0))</f>
        <v>0</v>
      </c>
      <c r="N34" s="57" t="s">
        <v>196</v>
      </c>
      <c r="O34" s="45">
        <f>'Consumi di energia e materia'!L22</f>
        <v>0</v>
      </c>
    </row>
    <row r="35" spans="1:17" ht="16">
      <c r="A35" s="1" t="s">
        <v>142</v>
      </c>
      <c r="B35" s="1">
        <f>SUM(B30:B34)</f>
        <v>0</v>
      </c>
      <c r="E35" s="7" t="s">
        <v>78</v>
      </c>
      <c r="F35" s="1">
        <v>3</v>
      </c>
      <c r="H35" s="1" t="s">
        <v>88</v>
      </c>
      <c r="I35" s="8">
        <v>3</v>
      </c>
      <c r="K35" s="34" t="s">
        <v>202</v>
      </c>
      <c r="L35" s="35">
        <f>(IF(O35="Si",($B$35*0.03),0))</f>
        <v>0</v>
      </c>
      <c r="N35" s="57" t="s">
        <v>197</v>
      </c>
      <c r="O35" s="45">
        <f>'Consumi di energia e materia'!L23</f>
        <v>0</v>
      </c>
    </row>
    <row r="36" spans="1:17" ht="16.5" thickBot="1">
      <c r="A36" s="1" t="s">
        <v>204</v>
      </c>
      <c r="B36" s="38">
        <f>B35+SUM(L33:L36)</f>
        <v>0</v>
      </c>
      <c r="E36" s="7" t="s">
        <v>79</v>
      </c>
      <c r="F36" s="1">
        <v>4</v>
      </c>
      <c r="H36" s="1" t="s">
        <v>89</v>
      </c>
      <c r="I36" s="8">
        <v>4</v>
      </c>
      <c r="K36" s="36" t="s">
        <v>203</v>
      </c>
      <c r="L36" s="37">
        <f>(IF(O36="Si",($B$35*0.02),0))</f>
        <v>0</v>
      </c>
      <c r="N36" s="49" t="s">
        <v>198</v>
      </c>
      <c r="O36" s="48">
        <f>'Consumi di energia e materia'!L24</f>
        <v>0</v>
      </c>
    </row>
    <row r="37" spans="1:17">
      <c r="E37" s="7" t="s">
        <v>80</v>
      </c>
      <c r="F37" s="1">
        <v>5</v>
      </c>
      <c r="H37" s="1" t="s">
        <v>90</v>
      </c>
      <c r="I37" s="8">
        <v>5</v>
      </c>
    </row>
    <row r="38" spans="1:17">
      <c r="E38" s="7" t="s">
        <v>81</v>
      </c>
      <c r="F38" s="1">
        <v>6</v>
      </c>
      <c r="H38" s="1" t="s">
        <v>91</v>
      </c>
      <c r="I38" s="8">
        <v>6</v>
      </c>
    </row>
    <row r="39" spans="1:17">
      <c r="E39" s="7" t="s">
        <v>82</v>
      </c>
      <c r="F39" s="1">
        <v>7</v>
      </c>
      <c r="H39" s="1" t="s">
        <v>92</v>
      </c>
      <c r="I39" s="8">
        <v>7</v>
      </c>
    </row>
    <row r="40" spans="1:17">
      <c r="E40" s="7" t="s">
        <v>83</v>
      </c>
      <c r="F40" s="1">
        <v>8</v>
      </c>
      <c r="H40" s="1" t="s">
        <v>93</v>
      </c>
      <c r="I40" s="8">
        <v>8</v>
      </c>
    </row>
    <row r="41" spans="1:17">
      <c r="E41" s="7" t="s">
        <v>84</v>
      </c>
      <c r="F41" s="1">
        <v>9</v>
      </c>
      <c r="H41" s="1" t="s">
        <v>94</v>
      </c>
      <c r="I41" s="8">
        <v>9</v>
      </c>
    </row>
    <row r="42" spans="1:17" ht="13.5" thickBot="1">
      <c r="E42" s="9" t="s">
        <v>74</v>
      </c>
      <c r="F42" s="10">
        <v>10</v>
      </c>
      <c r="G42" s="10"/>
      <c r="H42" s="10" t="s">
        <v>95</v>
      </c>
      <c r="I42" s="11">
        <v>10</v>
      </c>
    </row>
    <row r="44" spans="1:17" ht="13.5" thickBot="1"/>
    <row r="45" spans="1:17" ht="18.5">
      <c r="E45" s="265" t="s">
        <v>219</v>
      </c>
      <c r="F45" s="266"/>
      <c r="G45" s="267"/>
      <c r="I45" s="265" t="s">
        <v>220</v>
      </c>
      <c r="J45" s="266"/>
      <c r="K45" s="267"/>
      <c r="N45" s="268" t="s">
        <v>237</v>
      </c>
      <c r="O45" s="53">
        <v>28700</v>
      </c>
      <c r="P45" s="54" t="s">
        <v>238</v>
      </c>
    </row>
    <row r="46" spans="1:17" ht="48">
      <c r="E46" s="41" t="s">
        <v>155</v>
      </c>
      <c r="F46" s="39">
        <f>'Consumi di energia e materia'!D21</f>
        <v>0</v>
      </c>
      <c r="G46" s="42" t="s">
        <v>157</v>
      </c>
      <c r="I46" s="41" t="s">
        <v>215</v>
      </c>
      <c r="J46" s="40">
        <f>IFERROR(F46*$F$53,0)</f>
        <v>0</v>
      </c>
      <c r="K46" s="45" t="s">
        <v>157</v>
      </c>
      <c r="N46" s="261"/>
      <c r="O46" s="52">
        <f>O45*9.998/100000000</f>
        <v>2.8694259999999996E-3</v>
      </c>
      <c r="P46" s="45" t="s">
        <v>239</v>
      </c>
      <c r="Q46" s="51" t="s">
        <v>240</v>
      </c>
    </row>
    <row r="47" spans="1:17" ht="36">
      <c r="E47" s="41" t="s">
        <v>156</v>
      </c>
      <c r="F47" s="39">
        <f>'Consumi di energia e materia'!D22</f>
        <v>0</v>
      </c>
      <c r="G47" s="42" t="s">
        <v>157</v>
      </c>
      <c r="I47" s="41"/>
      <c r="J47" s="40"/>
      <c r="K47" s="45"/>
      <c r="N47" s="261" t="s">
        <v>241</v>
      </c>
      <c r="O47" s="40">
        <f>'Consumi di energia e materia'!D26</f>
        <v>0</v>
      </c>
      <c r="P47" s="45" t="s">
        <v>242</v>
      </c>
    </row>
    <row r="48" spans="1:17" ht="48">
      <c r="E48" s="41" t="s">
        <v>210</v>
      </c>
      <c r="F48" s="39">
        <f>'Consumi di energia e materia'!D23</f>
        <v>0</v>
      </c>
      <c r="G48" s="42" t="s">
        <v>143</v>
      </c>
      <c r="I48" s="41" t="s">
        <v>216</v>
      </c>
      <c r="J48" s="40">
        <f>IFERROR(F48*$F$53,0)</f>
        <v>0</v>
      </c>
      <c r="K48" s="45" t="s">
        <v>143</v>
      </c>
      <c r="N48" s="261"/>
      <c r="O48" s="52">
        <f>O47*O46</f>
        <v>0</v>
      </c>
      <c r="P48" s="45" t="s">
        <v>157</v>
      </c>
    </row>
    <row r="49" spans="5:16" ht="72">
      <c r="E49" s="41" t="s">
        <v>208</v>
      </c>
      <c r="F49" s="39">
        <f>'Consumi di energia e materia'!D24</f>
        <v>0</v>
      </c>
      <c r="G49" s="42" t="s">
        <v>143</v>
      </c>
      <c r="I49" s="41" t="s">
        <v>217</v>
      </c>
      <c r="J49" s="40">
        <f>IFERROR(F49*$F$53,0)</f>
        <v>0</v>
      </c>
      <c r="K49" s="45" t="s">
        <v>143</v>
      </c>
      <c r="N49" s="261" t="s">
        <v>243</v>
      </c>
      <c r="O49" s="40">
        <f>'Consumi di energia e materia'!D28</f>
        <v>0</v>
      </c>
      <c r="P49" s="45" t="s">
        <v>242</v>
      </c>
    </row>
    <row r="50" spans="5:16" ht="60.5" thickBot="1">
      <c r="E50" s="41" t="s">
        <v>209</v>
      </c>
      <c r="F50" s="39">
        <f>'Consumi di energia e materia'!D25</f>
        <v>0</v>
      </c>
      <c r="G50" s="42" t="s">
        <v>143</v>
      </c>
      <c r="I50" s="46" t="s">
        <v>218</v>
      </c>
      <c r="J50" s="47">
        <f>IFERROR(F50*$F$53,0)</f>
        <v>0</v>
      </c>
      <c r="K50" s="48" t="s">
        <v>143</v>
      </c>
      <c r="N50" s="262"/>
      <c r="O50" s="55">
        <f>O49*O46</f>
        <v>0</v>
      </c>
      <c r="P50" s="48" t="s">
        <v>157</v>
      </c>
    </row>
    <row r="51" spans="5:16">
      <c r="E51" s="43" t="s">
        <v>212</v>
      </c>
      <c r="F51" s="39">
        <f>'Consumi di energia e materia'!H28</f>
        <v>0</v>
      </c>
      <c r="G51" s="42" t="s">
        <v>143</v>
      </c>
    </row>
    <row r="52" spans="5:16">
      <c r="E52" s="44" t="s">
        <v>213</v>
      </c>
      <c r="F52" s="39">
        <f>'Consumi di energia e materia'!H29</f>
        <v>0</v>
      </c>
      <c r="G52" s="42" t="s">
        <v>143</v>
      </c>
    </row>
    <row r="53" spans="5:16" ht="13.5" thickBot="1">
      <c r="E53" s="49" t="s">
        <v>214</v>
      </c>
      <c r="F53" s="50" t="e">
        <f>F52/F51</f>
        <v>#DIV/0!</v>
      </c>
      <c r="G53" s="48"/>
    </row>
  </sheetData>
  <sheetProtection algorithmName="SHA-512" hashValue="2cIoKWZBVl1sK3NdgOrMnf5kVVZ98ntmPK9iPIS2jKo8Vr840miM1tQIXg+YTsP2skl8tDAIMAZU73S8kLkrnw==" saltValue="FmrJCm9wNbUVHn5ZLJlOhA==" spinCount="100000" sheet="1" objects="1" scenarios="1"/>
  <mergeCells count="6">
    <mergeCell ref="N49:N50"/>
    <mergeCell ref="K31:L31"/>
    <mergeCell ref="E45:G45"/>
    <mergeCell ref="I45:K45"/>
    <mergeCell ref="N45:N46"/>
    <mergeCell ref="N47:N48"/>
  </mergeCells>
  <hyperlinks>
    <hyperlink ref="Q46" r:id="rId1" xr:uid="{286CBE10-7B3F-49B8-B527-065B10EA1CCA}"/>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6CE21-9A26-4220-ADB2-C23815E670B2}">
  <sheetPr>
    <tabColor rgb="FFFF0000"/>
  </sheetPr>
  <dimension ref="A1:B6"/>
  <sheetViews>
    <sheetView workbookViewId="0">
      <selection activeCell="C21" sqref="C21"/>
    </sheetView>
  </sheetViews>
  <sheetFormatPr defaultRowHeight="14.5"/>
  <cols>
    <col min="2" max="2" width="50.7265625" bestFit="1" customWidth="1"/>
    <col min="6" max="6" width="11" bestFit="1" customWidth="1"/>
  </cols>
  <sheetData>
    <row r="1" spans="1:2">
      <c r="A1" t="s">
        <v>16</v>
      </c>
      <c r="B1" t="s">
        <v>256</v>
      </c>
    </row>
    <row r="2" spans="1:2">
      <c r="A2" t="s">
        <v>17</v>
      </c>
      <c r="B2" t="s">
        <v>257</v>
      </c>
    </row>
    <row r="3" spans="1:2">
      <c r="A3" t="s">
        <v>254</v>
      </c>
      <c r="B3" t="s">
        <v>258</v>
      </c>
    </row>
    <row r="4" spans="1:2">
      <c r="B4" t="s">
        <v>259</v>
      </c>
    </row>
    <row r="5" spans="1:2">
      <c r="B5" t="s">
        <v>260</v>
      </c>
    </row>
    <row r="6" spans="1:2">
      <c r="B6" t="s">
        <v>261</v>
      </c>
    </row>
  </sheetData>
  <sheetProtection algorithmName="SHA-512" hashValue="2UilMrQYC4OWvdBHU+phV+JQOmD/zz6Me525VDRzCQkMdK4uCx54+xRgm6JIwnHWT7KlkdvlcKiSVrZWjlJ/HA==" saltValue="0Sj/T4PEIuiglB6BSbDF8Q=="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9EAAC-B554-4812-BF8E-0043A40C1620}">
  <sheetPr>
    <tabColor theme="4" tint="0.79998168889431442"/>
  </sheetPr>
  <dimension ref="A1:G30"/>
  <sheetViews>
    <sheetView topLeftCell="A8" workbookViewId="0">
      <selection activeCell="A28" sqref="A28:A30"/>
    </sheetView>
  </sheetViews>
  <sheetFormatPr defaultColWidth="8.7265625" defaultRowHeight="12"/>
  <cols>
    <col min="1" max="1" width="94.7265625" style="62" customWidth="1"/>
    <col min="2" max="2" width="41" style="62" customWidth="1"/>
    <col min="3" max="16384" width="8.7265625" style="62"/>
  </cols>
  <sheetData>
    <row r="1" spans="1:7" ht="36.5" customHeight="1">
      <c r="A1" s="272" t="s">
        <v>262</v>
      </c>
      <c r="B1" s="272"/>
      <c r="C1" s="63"/>
      <c r="D1" s="63"/>
      <c r="E1" s="63"/>
      <c r="F1" s="63"/>
      <c r="G1" s="63"/>
    </row>
    <row r="2" spans="1:7" ht="4.5" customHeight="1">
      <c r="A2" s="64"/>
      <c r="B2" s="64"/>
      <c r="C2" s="63"/>
      <c r="D2" s="63"/>
      <c r="E2" s="63"/>
      <c r="F2" s="63"/>
      <c r="G2" s="63"/>
    </row>
    <row r="3" spans="1:7">
      <c r="A3" s="58" t="s">
        <v>263</v>
      </c>
      <c r="B3" s="59"/>
    </row>
    <row r="4" spans="1:7">
      <c r="A4" s="60" t="s">
        <v>268</v>
      </c>
      <c r="B4" s="67">
        <f>'Consumi di energia e materia'!D21</f>
        <v>0</v>
      </c>
    </row>
    <row r="5" spans="1:7">
      <c r="A5" s="60" t="s">
        <v>269</v>
      </c>
      <c r="B5" s="67">
        <f>Punteggi!S4</f>
        <v>0</v>
      </c>
    </row>
    <row r="6" spans="1:7">
      <c r="A6" s="60" t="s">
        <v>270</v>
      </c>
      <c r="B6" s="67">
        <f>'Consumi di energia e materia'!D30</f>
        <v>0</v>
      </c>
    </row>
    <row r="7" spans="1:7">
      <c r="A7" s="139" t="s">
        <v>283</v>
      </c>
      <c r="B7" s="67">
        <f>'Consumi di energia e materia'!D27</f>
        <v>0</v>
      </c>
    </row>
    <row r="8" spans="1:7">
      <c r="A8" s="60" t="s">
        <v>271</v>
      </c>
      <c r="B8" s="67">
        <f>Punteggi!T4</f>
        <v>0</v>
      </c>
    </row>
    <row r="9" spans="1:7">
      <c r="A9" s="139" t="s">
        <v>284</v>
      </c>
      <c r="B9" s="67">
        <f>'Consumi di energia e materia'!D29</f>
        <v>0</v>
      </c>
    </row>
    <row r="10" spans="1:7">
      <c r="A10" s="139"/>
      <c r="B10" s="138">
        <f>Punteggi!B30+Punteggi!B31</f>
        <v>0</v>
      </c>
    </row>
    <row r="11" spans="1:7">
      <c r="B11" s="65"/>
    </row>
    <row r="12" spans="1:7">
      <c r="A12" s="58" t="s">
        <v>264</v>
      </c>
      <c r="B12" s="66"/>
    </row>
    <row r="13" spans="1:7">
      <c r="A13" s="60" t="s">
        <v>272</v>
      </c>
      <c r="B13" s="67">
        <f>'Consumi di energia e materia'!D23</f>
        <v>0</v>
      </c>
    </row>
    <row r="14" spans="1:7">
      <c r="A14" s="60" t="s">
        <v>273</v>
      </c>
      <c r="B14" s="67">
        <f>Punteggi!U4</f>
        <v>0</v>
      </c>
    </row>
    <row r="15" spans="1:7">
      <c r="A15" s="60" t="s">
        <v>274</v>
      </c>
      <c r="B15" s="67">
        <f>'Consumi di energia e materia'!D25</f>
        <v>0</v>
      </c>
    </row>
    <row r="16" spans="1:7">
      <c r="A16" s="60" t="s">
        <v>275</v>
      </c>
      <c r="B16" s="67">
        <f>Punteggi!W4</f>
        <v>0</v>
      </c>
    </row>
    <row r="17" spans="1:2">
      <c r="A17" s="60" t="s">
        <v>276</v>
      </c>
      <c r="B17" s="67">
        <f>'Consumi di energia e materia'!D24</f>
        <v>0</v>
      </c>
    </row>
    <row r="18" spans="1:2">
      <c r="A18" s="60" t="s">
        <v>277</v>
      </c>
      <c r="B18" s="67">
        <f>Punteggi!V4</f>
        <v>0</v>
      </c>
    </row>
    <row r="19" spans="1:2">
      <c r="A19" s="61" t="s">
        <v>265</v>
      </c>
      <c r="B19" s="138">
        <f>Punteggi!B32+Punteggi!B33+Punteggi!B34</f>
        <v>0</v>
      </c>
    </row>
    <row r="20" spans="1:2">
      <c r="B20" s="65"/>
    </row>
    <row r="21" spans="1:2">
      <c r="A21" s="58" t="s">
        <v>18</v>
      </c>
      <c r="B21" s="66"/>
    </row>
    <row r="22" spans="1:2">
      <c r="A22" s="60" t="s">
        <v>144</v>
      </c>
      <c r="B22" s="68">
        <f>Punteggi!L33</f>
        <v>0</v>
      </c>
    </row>
    <row r="23" spans="1:2">
      <c r="A23" s="60" t="s">
        <v>145</v>
      </c>
      <c r="B23" s="68">
        <f>Punteggi!L34</f>
        <v>0</v>
      </c>
    </row>
    <row r="24" spans="1:2">
      <c r="A24" s="60" t="s">
        <v>147</v>
      </c>
      <c r="B24" s="68">
        <f>Punteggi!L35</f>
        <v>0</v>
      </c>
    </row>
    <row r="25" spans="1:2">
      <c r="A25" s="60" t="s">
        <v>146</v>
      </c>
      <c r="B25" s="68">
        <f>Punteggi!L36</f>
        <v>0</v>
      </c>
    </row>
    <row r="26" spans="1:2">
      <c r="A26" s="61" t="s">
        <v>266</v>
      </c>
      <c r="B26" s="69">
        <f>SUM(Punteggi!L33:L36)</f>
        <v>0</v>
      </c>
    </row>
    <row r="27" spans="1:2">
      <c r="B27" s="65"/>
    </row>
    <row r="28" spans="1:2">
      <c r="A28" s="269" t="s">
        <v>267</v>
      </c>
      <c r="B28" s="270">
        <f>Punteggi!B36</f>
        <v>0</v>
      </c>
    </row>
    <row r="29" spans="1:2">
      <c r="A29" s="269"/>
      <c r="B29" s="271"/>
    </row>
    <row r="30" spans="1:2">
      <c r="A30" s="269"/>
      <c r="B30" s="271"/>
    </row>
  </sheetData>
  <sheetProtection algorithmName="SHA-512" hashValue="WvGsVBJBo1OTO1wT0Cjl/OQmQ3OQO2bLzL1kknBQU2QJreulxLVWHuN86LHjMzeHt0q612vSN4PVqFgDGkbWOg==" saltValue="b3/rq7U1z+4eryunHPIaTw==" spinCount="100000" sheet="1" objects="1" scenarios="1"/>
  <mergeCells count="3">
    <mergeCell ref="A28:A30"/>
    <mergeCell ref="B28:B30"/>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5D598-8E18-4133-844B-2C12DCF834D9}">
  <sheetPr>
    <tabColor theme="7" tint="0.79998168889431442"/>
  </sheetPr>
  <dimension ref="B3:F28"/>
  <sheetViews>
    <sheetView showGridLines="0" topLeftCell="A11" zoomScale="60" zoomScaleNormal="60" workbookViewId="0">
      <selection activeCell="B3" sqref="B3:F4"/>
    </sheetView>
  </sheetViews>
  <sheetFormatPr defaultColWidth="9.08984375" defaultRowHeight="14.5"/>
  <cols>
    <col min="1" max="1" width="9.08984375" style="178"/>
    <col min="2" max="2" width="52.6328125" style="178" customWidth="1"/>
    <col min="3" max="3" width="14.81640625" style="178" customWidth="1"/>
    <col min="4" max="4" width="10.81640625" style="178" customWidth="1"/>
    <col min="5" max="5" width="13.81640625" style="178" hidden="1" customWidth="1"/>
    <col min="6" max="6" width="15.90625" style="178" customWidth="1"/>
    <col min="7" max="16384" width="9.08984375" style="178"/>
  </cols>
  <sheetData>
    <row r="3" spans="2:6">
      <c r="B3" s="277" t="s">
        <v>291</v>
      </c>
      <c r="C3" s="278"/>
      <c r="D3" s="278"/>
      <c r="E3" s="278"/>
      <c r="F3" s="278"/>
    </row>
    <row r="4" spans="2:6" ht="65" customHeight="1" thickBot="1">
      <c r="B4" s="279"/>
      <c r="C4" s="279"/>
      <c r="D4" s="279"/>
      <c r="E4" s="279"/>
      <c r="F4" s="279"/>
    </row>
    <row r="5" spans="2:6" ht="46.5" customHeight="1" thickBot="1">
      <c r="B5" s="202" t="s">
        <v>158</v>
      </c>
      <c r="C5" s="226" t="s">
        <v>159</v>
      </c>
      <c r="D5" s="211" t="s">
        <v>160</v>
      </c>
      <c r="E5" s="179" t="s">
        <v>161</v>
      </c>
      <c r="F5" s="224" t="s">
        <v>292</v>
      </c>
    </row>
    <row r="6" spans="2:6" ht="28.5" customHeight="1" thickBot="1">
      <c r="B6" s="280" t="s">
        <v>162</v>
      </c>
      <c r="C6" s="21"/>
      <c r="D6" s="212" t="s">
        <v>9</v>
      </c>
      <c r="E6" s="180" t="s">
        <v>163</v>
      </c>
      <c r="F6" s="22">
        <f>$C$6*$E$6</f>
        <v>0</v>
      </c>
    </row>
    <row r="7" spans="2:6" ht="29" hidden="1" customHeight="1" thickBot="1">
      <c r="B7" s="281"/>
      <c r="C7" s="23"/>
      <c r="D7" s="213" t="s">
        <v>164</v>
      </c>
      <c r="E7" s="181">
        <v>8.5999999999999998E-4</v>
      </c>
      <c r="F7" s="24">
        <v>0</v>
      </c>
    </row>
    <row r="8" spans="2:6" ht="32" customHeight="1" thickBot="1">
      <c r="B8" s="205" t="s">
        <v>165</v>
      </c>
      <c r="C8" s="170"/>
      <c r="D8" s="214" t="s">
        <v>9</v>
      </c>
      <c r="E8" s="182" t="s">
        <v>166</v>
      </c>
      <c r="F8" s="33">
        <f>$C$8*$E$8</f>
        <v>0</v>
      </c>
    </row>
    <row r="9" spans="2:6" ht="32.5" customHeight="1">
      <c r="B9" s="206" t="s">
        <v>167</v>
      </c>
      <c r="C9" s="21"/>
      <c r="D9" s="212" t="s">
        <v>9</v>
      </c>
      <c r="E9" s="183" t="s">
        <v>168</v>
      </c>
      <c r="F9" s="22">
        <f>$C$9*$E$9</f>
        <v>0</v>
      </c>
    </row>
    <row r="10" spans="2:6" ht="31" customHeight="1">
      <c r="B10" s="207" t="s">
        <v>169</v>
      </c>
      <c r="C10" s="171"/>
      <c r="D10" s="215" t="s">
        <v>170</v>
      </c>
      <c r="E10" s="184">
        <v>6.1600000000000001E-4</v>
      </c>
      <c r="F10" s="25">
        <f>$C$10*$E$10</f>
        <v>0</v>
      </c>
    </row>
    <row r="11" spans="2:6" ht="32.5" customHeight="1">
      <c r="B11" s="207" t="s">
        <v>171</v>
      </c>
      <c r="C11" s="171"/>
      <c r="D11" s="215" t="s">
        <v>172</v>
      </c>
      <c r="E11" s="185">
        <v>2.5300000000000001E-3</v>
      </c>
      <c r="F11" s="25">
        <f>$C$11*$E$11</f>
        <v>0</v>
      </c>
    </row>
    <row r="12" spans="2:6" ht="31.5" customHeight="1" thickBot="1">
      <c r="B12" s="208" t="s">
        <v>173</v>
      </c>
      <c r="C12" s="172"/>
      <c r="D12" s="216" t="s">
        <v>174</v>
      </c>
      <c r="E12" s="186">
        <v>2.6700000000000001E-3</v>
      </c>
      <c r="F12" s="26">
        <f>$C$12*$E$12</f>
        <v>0</v>
      </c>
    </row>
    <row r="13" spans="2:6" ht="14.5" customHeight="1">
      <c r="B13" s="282" t="s">
        <v>175</v>
      </c>
      <c r="C13" s="27"/>
      <c r="D13" s="217" t="s">
        <v>9</v>
      </c>
      <c r="E13" s="187" t="s">
        <v>163</v>
      </c>
      <c r="F13" s="22">
        <f>$C$13*$E$13</f>
        <v>0</v>
      </c>
    </row>
    <row r="14" spans="2:6" ht="15" thickBot="1">
      <c r="B14" s="283"/>
      <c r="C14" s="173"/>
      <c r="D14" s="218" t="s">
        <v>170</v>
      </c>
      <c r="E14" s="188">
        <v>7.6499999999999995E-4</v>
      </c>
      <c r="F14" s="26">
        <f>$C$14*$E$14</f>
        <v>0</v>
      </c>
    </row>
    <row r="15" spans="2:6" ht="14.5" customHeight="1">
      <c r="B15" s="273" t="s">
        <v>176</v>
      </c>
      <c r="C15" s="21"/>
      <c r="D15" s="212" t="s">
        <v>9</v>
      </c>
      <c r="E15" s="189" t="s">
        <v>177</v>
      </c>
      <c r="F15" s="22">
        <f>$C$15*$E$15</f>
        <v>0</v>
      </c>
    </row>
    <row r="16" spans="2:6" ht="15" thickBot="1">
      <c r="B16" s="274"/>
      <c r="C16" s="23"/>
      <c r="D16" s="213" t="s">
        <v>170</v>
      </c>
      <c r="E16" s="190">
        <v>7.9000000000000001E-4</v>
      </c>
      <c r="F16" s="24">
        <f>$C$16*$E$16</f>
        <v>0</v>
      </c>
    </row>
    <row r="17" spans="2:6" ht="26.5" customHeight="1" thickBot="1">
      <c r="B17" s="209" t="s">
        <v>178</v>
      </c>
      <c r="C17" s="174"/>
      <c r="D17" s="219" t="s">
        <v>9</v>
      </c>
      <c r="E17" s="191" t="s">
        <v>179</v>
      </c>
      <c r="F17" s="29">
        <f>$C$17*$E$17</f>
        <v>0</v>
      </c>
    </row>
    <row r="18" spans="2:6" ht="32.5" customHeight="1" thickBot="1">
      <c r="B18" s="203" t="s">
        <v>180</v>
      </c>
      <c r="C18" s="30"/>
      <c r="D18" s="220" t="s">
        <v>9</v>
      </c>
      <c r="E18" s="192" t="s">
        <v>181</v>
      </c>
      <c r="F18" s="31">
        <f>$C$18*$E$18</f>
        <v>0</v>
      </c>
    </row>
    <row r="19" spans="2:6" ht="14.5" customHeight="1">
      <c r="B19" s="282" t="s">
        <v>182</v>
      </c>
      <c r="C19" s="27"/>
      <c r="D19" s="217" t="s">
        <v>172</v>
      </c>
      <c r="E19" s="193">
        <v>8.3600000000000005E-4</v>
      </c>
      <c r="F19" s="22">
        <f>$C$19*$E$19</f>
        <v>0</v>
      </c>
    </row>
    <row r="20" spans="2:6" ht="15" thickBot="1">
      <c r="B20" s="284"/>
      <c r="C20" s="28"/>
      <c r="D20" s="221" t="s">
        <v>183</v>
      </c>
      <c r="E20" s="194">
        <v>8.8199999999999997E-4</v>
      </c>
      <c r="F20" s="24">
        <f>$C$20*$E$20</f>
        <v>0</v>
      </c>
    </row>
    <row r="21" spans="2:6" ht="32" customHeight="1" thickBot="1">
      <c r="B21" s="210" t="s">
        <v>184</v>
      </c>
      <c r="C21" s="175"/>
      <c r="D21" s="222" t="s">
        <v>9</v>
      </c>
      <c r="E21" s="195" t="s">
        <v>185</v>
      </c>
      <c r="F21" s="176">
        <f>$C$21*$E$21</f>
        <v>0</v>
      </c>
    </row>
    <row r="22" spans="2:6">
      <c r="B22" s="282" t="s">
        <v>186</v>
      </c>
      <c r="C22" s="27"/>
      <c r="D22" s="217" t="s">
        <v>172</v>
      </c>
      <c r="E22" s="196">
        <v>5.1999999999999995E-4</v>
      </c>
      <c r="F22" s="22">
        <f>$C$22*$E$22</f>
        <v>0</v>
      </c>
    </row>
    <row r="23" spans="2:6" ht="15" thickBot="1">
      <c r="B23" s="284"/>
      <c r="C23" s="28"/>
      <c r="D23" s="221" t="s">
        <v>174</v>
      </c>
      <c r="E23" s="197">
        <v>5.5000000000000003E-4</v>
      </c>
      <c r="F23" s="24">
        <f>$C$23*$E$23</f>
        <v>0</v>
      </c>
    </row>
    <row r="24" spans="2:6" ht="33" customHeight="1" thickBot="1">
      <c r="B24" s="204" t="s">
        <v>187</v>
      </c>
      <c r="C24" s="32"/>
      <c r="D24" s="223" t="s">
        <v>188</v>
      </c>
      <c r="E24" s="198">
        <v>0.187</v>
      </c>
      <c r="F24" s="29">
        <f>$C$24*$E$24</f>
        <v>0</v>
      </c>
    </row>
    <row r="25" spans="2:6" ht="34" customHeight="1" thickBot="1">
      <c r="B25" s="205" t="s">
        <v>189</v>
      </c>
      <c r="C25" s="170"/>
      <c r="D25" s="214" t="s">
        <v>188</v>
      </c>
      <c r="E25" s="199">
        <v>0.187</v>
      </c>
      <c r="F25" s="31">
        <f>$C$25*$E$25</f>
        <v>0</v>
      </c>
    </row>
    <row r="26" spans="2:6" ht="14.5" customHeight="1">
      <c r="B26" s="273" t="s">
        <v>190</v>
      </c>
      <c r="C26" s="21"/>
      <c r="D26" s="212" t="s">
        <v>188</v>
      </c>
      <c r="E26" s="200">
        <v>0.10299999999999999</v>
      </c>
      <c r="F26" s="22">
        <f>$C$26*$E$26</f>
        <v>0</v>
      </c>
    </row>
    <row r="27" spans="2:6" ht="15" thickBot="1">
      <c r="B27" s="274"/>
      <c r="C27" s="23"/>
      <c r="D27" s="213" t="s">
        <v>191</v>
      </c>
      <c r="E27" s="201" t="s">
        <v>192</v>
      </c>
      <c r="F27" s="24">
        <f>$C$27*$E$27</f>
        <v>0</v>
      </c>
    </row>
    <row r="28" spans="2:6" ht="16" customHeight="1" thickBot="1">
      <c r="B28" s="275" t="s">
        <v>193</v>
      </c>
      <c r="C28" s="276"/>
      <c r="D28" s="276"/>
      <c r="E28" s="225"/>
      <c r="F28" s="177">
        <f>SUM(F6:F27)</f>
        <v>0</v>
      </c>
    </row>
  </sheetData>
  <sheetProtection algorithmName="SHA-512" hashValue="TSc4uPjxWCT49Zvb3Lz4N3egKeLAiKLjSmLR+vSCFX6Yc/QF0WPhYXLBgaYz/F8g2/dbwPPfqCyz6SN5Dbc6Vg==" saltValue="Ni8mx5kwoYLJoT2l27JPCQ==" spinCount="100000" sheet="1" objects="1" scenarios="1"/>
  <mergeCells count="8">
    <mergeCell ref="B26:B27"/>
    <mergeCell ref="B28:D28"/>
    <mergeCell ref="B3:F4"/>
    <mergeCell ref="B6:B7"/>
    <mergeCell ref="B13:B14"/>
    <mergeCell ref="B15:B16"/>
    <mergeCell ref="B19:B20"/>
    <mergeCell ref="B22:B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Consumi di energia e materia</vt:lpstr>
      <vt:lpstr>Punteggi</vt:lpstr>
      <vt:lpstr>Elenchi a tendina</vt:lpstr>
      <vt:lpstr>Tabella di Sintesi </vt:lpstr>
      <vt:lpstr>Modulo di conversione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 Greco Antonio (GSE)</dc:creator>
  <cp:lastModifiedBy>Parisi Maria Stefania</cp:lastModifiedBy>
  <dcterms:created xsi:type="dcterms:W3CDTF">2015-06-05T18:19:34Z</dcterms:created>
  <dcterms:modified xsi:type="dcterms:W3CDTF">2025-01-24T11:40:13Z</dcterms:modified>
</cp:coreProperties>
</file>