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ccolangelo\Desktop\MIPAFF PNRR\mercati\direttoriale\LAST\inviato a Ministero 30_09_22\Allegati\LAST\Avviso Logistica Mercati_Allegati_new\"/>
    </mc:Choice>
  </mc:AlternateContent>
  <xr:revisionPtr revIDLastSave="0" documentId="13_ncr:1_{1EA4277A-A3F8-416E-8C8A-2A85C4CC2563}" xr6:coauthVersionLast="47" xr6:coauthVersionMax="47" xr10:uidLastSave="{00000000-0000-0000-0000-000000000000}"/>
  <workbookProtection workbookAlgorithmName="SHA-512" workbookHashValue="akynIhPIcR/SZLmbiGiSzpgADkL1vwGpcUqK7afoGhzA000YZBM6My/fwlPhr6Jeg81P++N6NNiJZPqVervF1g==" workbookSaltValue="t62yI2BzuLZKMSri+q86Qg==" workbookSpinCount="100000" lockStructure="1"/>
  <bookViews>
    <workbookView xWindow="-108" yWindow="-108" windowWidth="23256" windowHeight="12576" tabRatio="769" activeTab="2" xr2:uid="{00000000-000D-0000-FFFF-FFFF00000000}"/>
  </bookViews>
  <sheets>
    <sheet name="1.Frontespizio" sheetId="2" r:id="rId1"/>
    <sheet name="2.Modello calcolo" sheetId="26" r:id="rId2"/>
    <sheet name="3.Calcolo agevolazione" sheetId="17" r:id="rId3"/>
  </sheets>
  <definedNames>
    <definedName name="_xlnm.Print_Area" localSheetId="0">'1.Frontespizio'!$C$5:$R$53</definedName>
    <definedName name="_xlnm.Print_Area" localSheetId="1">'2.Modello calcolo'!$B$2:$H$40</definedName>
    <definedName name="_xlnm.Print_Area" localSheetId="2">'3.Calcolo agevolazione'!$C$5:$G$23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6" l="1"/>
  <c r="G11" i="26"/>
  <c r="C40" i="26"/>
  <c r="F40" i="26" l="1"/>
  <c r="E40" i="26"/>
  <c r="D39" i="26" l="1"/>
  <c r="I39" i="26" s="1"/>
  <c r="D38" i="26"/>
  <c r="I38" i="26" s="1"/>
  <c r="D37" i="26"/>
  <c r="I37" i="26" s="1"/>
  <c r="D36" i="26"/>
  <c r="I36" i="26" s="1"/>
  <c r="D35" i="26"/>
  <c r="H35" i="26" s="1"/>
  <c r="D34" i="26"/>
  <c r="H34" i="26" s="1"/>
  <c r="D33" i="26"/>
  <c r="I33" i="26" s="1"/>
  <c r="D32" i="26"/>
  <c r="I32" i="26" s="1"/>
  <c r="H36" i="26" l="1"/>
  <c r="H37" i="26"/>
  <c r="H33" i="26"/>
  <c r="H32" i="26"/>
  <c r="H39" i="26"/>
  <c r="H38" i="26"/>
  <c r="I35" i="26"/>
  <c r="I34" i="26"/>
  <c r="I10" i="26"/>
  <c r="H10" i="26"/>
  <c r="D31" i="26"/>
  <c r="H31" i="26" s="1"/>
  <c r="D30" i="26"/>
  <c r="D29" i="26"/>
  <c r="I29" i="26" s="1"/>
  <c r="D28" i="26"/>
  <c r="I28" i="26" s="1"/>
  <c r="D27" i="26"/>
  <c r="I27" i="26" s="1"/>
  <c r="D26" i="26"/>
  <c r="D25" i="26"/>
  <c r="H25" i="26" s="1"/>
  <c r="D24" i="26"/>
  <c r="H24" i="26" s="1"/>
  <c r="D23" i="26"/>
  <c r="H23" i="26" s="1"/>
  <c r="D22" i="26"/>
  <c r="D21" i="26"/>
  <c r="I21" i="26" s="1"/>
  <c r="D20" i="26"/>
  <c r="I20" i="26" s="1"/>
  <c r="D19" i="26"/>
  <c r="H19" i="26" s="1"/>
  <c r="D18" i="26"/>
  <c r="I18" i="26" s="1"/>
  <c r="D17" i="26"/>
  <c r="H17" i="26" s="1"/>
  <c r="D16" i="26"/>
  <c r="H16" i="26" s="1"/>
  <c r="D15" i="26"/>
  <c r="H15" i="26" s="1"/>
  <c r="D14" i="26"/>
  <c r="I14" i="26" s="1"/>
  <c r="D13" i="26"/>
  <c r="I13" i="26" s="1"/>
  <c r="D12" i="26"/>
  <c r="H12" i="26" s="1"/>
  <c r="D11" i="26"/>
  <c r="H11" i="26" s="1"/>
  <c r="B12" i="26"/>
  <c r="B11" i="26"/>
  <c r="I30" i="26" l="1"/>
  <c r="H30" i="26"/>
  <c r="H13" i="26"/>
  <c r="H29" i="26"/>
  <c r="H28" i="26"/>
  <c r="H22" i="26"/>
  <c r="I16" i="26"/>
  <c r="H21" i="26"/>
  <c r="H14" i="26"/>
  <c r="H20" i="26"/>
  <c r="I15" i="26"/>
  <c r="H27" i="26"/>
  <c r="H26" i="26"/>
  <c r="H18" i="26"/>
  <c r="I17" i="26"/>
  <c r="I31" i="26"/>
  <c r="I12" i="26"/>
  <c r="I19" i="26"/>
  <c r="H40" i="26" l="1"/>
  <c r="I22" i="26"/>
  <c r="I23" i="26"/>
  <c r="I24" i="26"/>
  <c r="I25" i="26"/>
  <c r="I26" i="26"/>
  <c r="I11" i="26"/>
  <c r="I40" i="26" l="1"/>
  <c r="F7" i="17"/>
  <c r="G40" i="26" l="1"/>
  <c r="F9" i="17" l="1"/>
  <c r="F13" i="17" l="1"/>
  <c r="F11" i="17"/>
  <c r="F15" i="17" l="1"/>
  <c r="F17" i="17" l="1"/>
  <c r="F19" i="17" s="1"/>
  <c r="F21" i="1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tc={239BC0C2-8C50-4539-81BA-113B36E8CB48}</author>
  </authors>
  <commentList>
    <comment ref="F15" authorId="0" shapeId="0" xr:uid="{239BC0C2-8C50-4539-81BA-113B36E8CB4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Il GBER non prevede la possibilità di un risultato operativo negativo. Di conseguenza è stato inserito uno specifico blocco.</t>
      </text>
    </comment>
  </commentList>
</comments>
</file>

<file path=xl/sharedStrings.xml><?xml version="1.0" encoding="utf-8"?>
<sst xmlns="http://schemas.openxmlformats.org/spreadsheetml/2006/main" count="33" uniqueCount="28">
  <si>
    <t>Soggetto proponente:</t>
  </si>
  <si>
    <t>Titolo del progetto:</t>
  </si>
  <si>
    <t>TOT.</t>
  </si>
  <si>
    <t>C</t>
  </si>
  <si>
    <t>B</t>
  </si>
  <si>
    <t>A</t>
  </si>
  <si>
    <t>Costo 
  investimento ammissibile</t>
  </si>
  <si>
    <t>IMPORTI ATTUALIZZATI</t>
  </si>
  <si>
    <t>Tasso di attualizzazione</t>
  </si>
  <si>
    <t>H. IMPORTO DELL'AIUTO (G * A)</t>
  </si>
  <si>
    <t>G. TASSO DI DEFICIT DI FINANZIAMENTO (F / B)</t>
  </si>
  <si>
    <t>F. DEFICIT DI FINANZIAMENTO (B - E)</t>
  </si>
  <si>
    <t>E. RISULTATO OPERATIVO ATTUALIZZATO (D - C)</t>
  </si>
  <si>
    <t>D. TOTALE RICAVI ATTUALIZZATI</t>
  </si>
  <si>
    <t>C. TOTALE COSTI ATTUALIZZATI</t>
  </si>
  <si>
    <t>B. COSTO INVESTIMENTO AMMISSIBILE ATTUALIZZATO</t>
  </si>
  <si>
    <t>A. COSTO INVESTIMENTO AMMISSIBILE</t>
  </si>
  <si>
    <t>IMPORTO DELL'AIUTO EX ANTE</t>
  </si>
  <si>
    <t>Indicare il numero di anni previsti per la realizzazione dell'investimento</t>
  </si>
  <si>
    <t>MISURA M.2 C.1_I 2.1_ SVILUPPO LOGISTICA PER I SETTORI AGROALIMENTARE, PESCA E ACQUACOLTURA, SILVICOLTURA, FLORICOLTURA E VIVAISMO PER MERCATI ALIMENTARI CON RIFERIMENTO AI MERCATI ALIMENTARI                                                 Modello per il calcolo dell'aiuto ex ante ai sensi dell'articolo 56 del Regolamento GBER 651/2014</t>
  </si>
  <si>
    <t>Ricavi incrementali</t>
  </si>
  <si>
    <t>Totale ricavi incrementali</t>
  </si>
  <si>
    <t>Totale costi operativi (di esercizio annui del progetto)</t>
  </si>
  <si>
    <t>Costi operativi (di esercizio del progetto)</t>
  </si>
  <si>
    <t xml:space="preserve">Numero anni realizzazione dell'investimento                                                                              </t>
  </si>
  <si>
    <t>Indicare il numero di anni previsti per la vita economica dell'investimento</t>
  </si>
  <si>
    <t xml:space="preserve">Modello di calcolo deficit di finanziamento
</t>
  </si>
  <si>
    <t xml:space="preserve">Numero anni  vita economica dell'investimento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</si>
</sst>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_-;\-* #,##0.00_-;_-* &quot;-&quot;_-;_-@_-"/>
    <numFmt numFmtId="165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Times New Roman"/>
      <family val="1"/>
    </font>
    <font>
      <b/>
      <sz val="22"/>
      <color theme="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2"/>
      <color indexed="10"/>
      <name val="Times New Roman"/>
      <family val="1"/>
    </font>
    <font>
      <sz val="8"/>
      <color indexed="10"/>
      <name val="Times New Roman"/>
      <family val="1"/>
    </font>
    <font>
      <b/>
      <sz val="12"/>
      <color theme="1"/>
      <name val="Times New Roman"/>
      <family val="1"/>
    </font>
    <font>
      <b/>
      <sz val="18"/>
      <name val="Times New Roman"/>
      <family val="1"/>
    </font>
    <font>
      <i/>
      <sz val="16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1"/>
        <bgColor indexed="64"/>
      </patternFill>
    </fill>
  </fills>
  <borders count="2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Alignment="1">
      <alignment horizontal="center"/>
    </xf>
    <xf numFmtId="0" fontId="9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7" fillId="0" borderId="0" xfId="4" applyFont="1" applyAlignment="1">
      <alignment vertical="center" wrapText="1"/>
    </xf>
    <xf numFmtId="164" fontId="7" fillId="0" borderId="0" xfId="4" applyNumberFormat="1" applyFont="1" applyAlignment="1">
      <alignment vertical="center" wrapText="1"/>
    </xf>
    <xf numFmtId="0" fontId="5" fillId="0" borderId="11" xfId="4" applyFont="1" applyBorder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10" fillId="0" borderId="0" xfId="4" applyFont="1" applyAlignment="1">
      <alignment horizontal="center" vertical="center"/>
    </xf>
    <xf numFmtId="0" fontId="14" fillId="5" borderId="6" xfId="4" applyFont="1" applyFill="1" applyBorder="1" applyAlignment="1">
      <alignment horizontal="center" vertical="center" wrapText="1"/>
    </xf>
    <xf numFmtId="0" fontId="7" fillId="5" borderId="6" xfId="4" applyFont="1" applyFill="1" applyBorder="1" applyAlignment="1">
      <alignment horizontal="center" vertical="center" wrapText="1"/>
    </xf>
    <xf numFmtId="0" fontId="12" fillId="5" borderId="16" xfId="4" applyFont="1" applyFill="1" applyBorder="1" applyAlignment="1">
      <alignment horizontal="center" vertical="center" wrapText="1"/>
    </xf>
    <xf numFmtId="0" fontId="5" fillId="5" borderId="6" xfId="4" applyFont="1" applyFill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16" fillId="0" borderId="0" xfId="4" applyFont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3" xfId="0" applyFill="1" applyBorder="1"/>
    <xf numFmtId="0" fontId="20" fillId="6" borderId="4" xfId="0" applyFont="1" applyFill="1" applyBorder="1" applyAlignment="1">
      <alignment horizontal="left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0" fillId="6" borderId="5" xfId="0" applyFill="1" applyBorder="1"/>
    <xf numFmtId="0" fontId="22" fillId="6" borderId="0" xfId="0" applyFont="1" applyFill="1" applyAlignment="1">
      <alignment horizontal="center"/>
    </xf>
    <xf numFmtId="0" fontId="21" fillId="7" borderId="20" xfId="0" applyFont="1" applyFill="1" applyBorder="1" applyAlignment="1">
      <alignment horizontal="left"/>
    </xf>
    <xf numFmtId="0" fontId="21" fillId="0" borderId="20" xfId="0" applyFont="1" applyBorder="1" applyAlignment="1">
      <alignment horizontal="left"/>
    </xf>
    <xf numFmtId="0" fontId="22" fillId="6" borderId="4" xfId="0" applyFont="1" applyFill="1" applyBorder="1"/>
    <xf numFmtId="44" fontId="0" fillId="2" borderId="0" xfId="0" applyNumberFormat="1" applyFill="1"/>
    <xf numFmtId="0" fontId="22" fillId="6" borderId="0" xfId="0" applyFont="1" applyFill="1"/>
    <xf numFmtId="0" fontId="8" fillId="0" borderId="0" xfId="4" applyAlignment="1">
      <alignment horizontal="left" vertical="center" wrapText="1"/>
    </xf>
    <xf numFmtId="0" fontId="11" fillId="0" borderId="0" xfId="4" applyFont="1" applyAlignment="1">
      <alignment horizontal="left" vertical="center" wrapText="1"/>
    </xf>
    <xf numFmtId="44" fontId="13" fillId="2" borderId="15" xfId="5" applyNumberFormat="1" applyFont="1" applyFill="1" applyBorder="1" applyAlignment="1">
      <alignment horizontal="center" vertical="center" wrapText="1"/>
    </xf>
    <xf numFmtId="44" fontId="13" fillId="2" borderId="14" xfId="5" applyNumberFormat="1" applyFont="1" applyFill="1" applyBorder="1" applyAlignment="1">
      <alignment horizontal="center" vertical="center" wrapText="1"/>
    </xf>
    <xf numFmtId="44" fontId="10" fillId="0" borderId="0" xfId="4" applyNumberFormat="1" applyFont="1" applyAlignment="1">
      <alignment vertical="center"/>
    </xf>
    <xf numFmtId="0" fontId="4" fillId="0" borderId="0" xfId="4" applyFont="1" applyFill="1" applyAlignment="1">
      <alignment vertical="center"/>
    </xf>
    <xf numFmtId="0" fontId="24" fillId="2" borderId="0" xfId="0" applyFont="1" applyFill="1"/>
    <xf numFmtId="0" fontId="8" fillId="0" borderId="0" xfId="4" applyAlignment="1">
      <alignment vertical="center" wrapText="1"/>
    </xf>
    <xf numFmtId="0" fontId="5" fillId="2" borderId="6" xfId="4" applyFont="1" applyFill="1" applyBorder="1" applyAlignment="1">
      <alignment horizontal="center" vertical="center" wrapText="1"/>
    </xf>
    <xf numFmtId="44" fontId="21" fillId="0" borderId="20" xfId="0" applyNumberFormat="1" applyFont="1" applyBorder="1" applyProtection="1">
      <protection hidden="1"/>
    </xf>
    <xf numFmtId="0" fontId="6" fillId="0" borderId="6" xfId="4" applyFont="1" applyBorder="1" applyAlignment="1" applyProtection="1">
      <alignment horizontal="center" vertical="center" wrapText="1"/>
      <protection hidden="1"/>
    </xf>
    <xf numFmtId="44" fontId="5" fillId="4" borderId="6" xfId="7" applyNumberFormat="1" applyFont="1" applyFill="1" applyBorder="1" applyAlignment="1" applyProtection="1">
      <alignment horizontal="center" vertical="center" wrapText="1"/>
      <protection locked="0"/>
    </xf>
    <xf numFmtId="44" fontId="5" fillId="0" borderId="6" xfId="4" applyNumberFormat="1" applyFont="1" applyBorder="1" applyAlignment="1" applyProtection="1">
      <alignment vertical="center" wrapText="1"/>
      <protection hidden="1"/>
    </xf>
    <xf numFmtId="44" fontId="5" fillId="0" borderId="17" xfId="4" applyNumberFormat="1" applyFont="1" applyBorder="1" applyAlignment="1" applyProtection="1">
      <alignment vertical="center" wrapText="1"/>
      <protection hidden="1"/>
    </xf>
    <xf numFmtId="0" fontId="6" fillId="0" borderId="23" xfId="4" applyFont="1" applyBorder="1" applyAlignment="1">
      <alignment horizontal="center" vertical="center" wrapText="1"/>
    </xf>
    <xf numFmtId="0" fontId="10" fillId="0" borderId="24" xfId="4" applyFont="1" applyBorder="1" applyAlignment="1">
      <alignment vertical="center"/>
    </xf>
    <xf numFmtId="0" fontId="7" fillId="0" borderId="24" xfId="4" applyFont="1" applyBorder="1" applyAlignment="1">
      <alignment vertical="center" wrapText="1"/>
    </xf>
    <xf numFmtId="0" fontId="4" fillId="0" borderId="24" xfId="4" applyFont="1" applyBorder="1" applyAlignment="1">
      <alignment vertical="center"/>
    </xf>
    <xf numFmtId="0" fontId="5" fillId="0" borderId="6" xfId="4" applyFont="1" applyBorder="1" applyAlignment="1">
      <alignment horizontal="center" vertical="center" wrapText="1"/>
    </xf>
    <xf numFmtId="44" fontId="6" fillId="4" borderId="6" xfId="7" applyNumberFormat="1" applyFont="1" applyFill="1" applyBorder="1" applyAlignment="1" applyProtection="1">
      <alignment horizontal="center" vertical="center" wrapText="1"/>
      <protection locked="0"/>
    </xf>
    <xf numFmtId="44" fontId="13" fillId="2" borderId="12" xfId="5" applyNumberFormat="1" applyFont="1" applyFill="1" applyBorder="1" applyAlignment="1" applyProtection="1">
      <alignment vertical="center" wrapText="1"/>
      <protection hidden="1"/>
    </xf>
    <xf numFmtId="44" fontId="12" fillId="2" borderId="6" xfId="4" applyNumberFormat="1" applyFont="1" applyFill="1" applyBorder="1" applyAlignment="1" applyProtection="1">
      <alignment vertical="center" wrapText="1"/>
      <protection hidden="1"/>
    </xf>
    <xf numFmtId="0" fontId="5" fillId="4" borderId="6" xfId="4" applyFont="1" applyFill="1" applyBorder="1" applyAlignment="1" applyProtection="1">
      <alignment horizontal="center" vertical="center" wrapText="1"/>
      <protection locked="0"/>
    </xf>
    <xf numFmtId="44" fontId="21" fillId="0" borderId="20" xfId="0" quotePrefix="1" applyNumberFormat="1" applyFont="1" applyBorder="1" applyAlignment="1" applyProtection="1">
      <protection hidden="1"/>
    </xf>
    <xf numFmtId="44" fontId="22" fillId="6" borderId="0" xfId="1" applyFont="1" applyFill="1" applyBorder="1" applyAlignment="1" applyProtection="1">
      <protection hidden="1"/>
    </xf>
    <xf numFmtId="44" fontId="21" fillId="0" borderId="20" xfId="0" quotePrefix="1" applyNumberFormat="1" applyFont="1" applyBorder="1" applyProtection="1">
      <protection hidden="1"/>
    </xf>
    <xf numFmtId="165" fontId="21" fillId="0" borderId="20" xfId="0" applyNumberFormat="1" applyFont="1" applyBorder="1" applyProtection="1">
      <protection hidden="1"/>
    </xf>
    <xf numFmtId="0" fontId="20" fillId="6" borderId="0" xfId="0" applyFont="1" applyFill="1" applyProtection="1">
      <protection hidden="1"/>
    </xf>
    <xf numFmtId="10" fontId="21" fillId="0" borderId="20" xfId="2" applyNumberFormat="1" applyFont="1" applyFill="1" applyBorder="1" applyAlignment="1" applyProtection="1">
      <protection hidden="1"/>
    </xf>
    <xf numFmtId="43" fontId="21" fillId="7" borderId="20" xfId="7" applyFont="1" applyFill="1" applyBorder="1" applyAlignment="1" applyProtection="1">
      <alignment horizontal="right"/>
      <protection hidden="1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44" fontId="5" fillId="2" borderId="27" xfId="6" applyNumberFormat="1" applyFont="1" applyFill="1" applyBorder="1" applyAlignment="1" applyProtection="1">
      <alignment horizontal="center" vertical="center" wrapText="1"/>
    </xf>
    <xf numFmtId="44" fontId="5" fillId="2" borderId="24" xfId="6" applyNumberFormat="1" applyFont="1" applyFill="1" applyBorder="1" applyAlignment="1" applyProtection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8" fillId="3" borderId="6" xfId="4" applyFont="1" applyFill="1" applyBorder="1" applyAlignment="1">
      <alignment horizontal="center" vertical="center" wrapText="1"/>
    </xf>
    <xf numFmtId="0" fontId="17" fillId="3" borderId="11" xfId="4" applyFont="1" applyFill="1" applyBorder="1" applyAlignment="1">
      <alignment horizontal="center" vertical="center" wrapText="1"/>
    </xf>
    <xf numFmtId="0" fontId="17" fillId="3" borderId="18" xfId="4" applyFont="1" applyFill="1" applyBorder="1" applyAlignment="1">
      <alignment horizontal="center" vertical="center" wrapText="1"/>
    </xf>
    <xf numFmtId="0" fontId="17" fillId="3" borderId="17" xfId="4" applyFont="1" applyFill="1" applyBorder="1" applyAlignment="1">
      <alignment horizontal="center" vertical="center" wrapText="1"/>
    </xf>
    <xf numFmtId="0" fontId="5" fillId="0" borderId="16" xfId="4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0" fontId="15" fillId="3" borderId="11" xfId="4" applyFont="1" applyFill="1" applyBorder="1" applyAlignment="1">
      <alignment horizontal="center" vertical="center"/>
    </xf>
    <xf numFmtId="0" fontId="15" fillId="3" borderId="18" xfId="4" applyFont="1" applyFill="1" applyBorder="1" applyAlignment="1">
      <alignment horizontal="center" vertical="center"/>
    </xf>
    <xf numFmtId="0" fontId="15" fillId="3" borderId="17" xfId="4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3" fillId="8" borderId="0" xfId="0" applyFont="1" applyFill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</cellXfs>
  <cellStyles count="8">
    <cellStyle name="Migliaia" xfId="7" builtinId="3"/>
    <cellStyle name="Migliaia [0] 2" xfId="5" xr:uid="{66E57A3D-060C-4D48-80FE-DEC3F1BCE14E}"/>
    <cellStyle name="Migliaia 2" xfId="6" xr:uid="{B8C7A5D1-6216-4985-ABBC-A39DFD24413A}"/>
    <cellStyle name="Normale" xfId="0" builtinId="0"/>
    <cellStyle name="Normale 2" xfId="4" xr:uid="{7582389B-F2CB-433F-A631-9E1876AA7808}"/>
    <cellStyle name="Normale 2 2" xfId="3" xr:uid="{B7968A7F-CABD-474F-87DE-D833CC63884D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vitalia" id="{6BD880B0-C250-4C0D-91E4-276653039CF2}" userId="Invitali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5" dT="2020-02-19T14:55:56.56" personId="{6BD880B0-C250-4C0D-91E4-276653039CF2}" id="{239BC0C2-8C50-4539-81BA-113B36E8CB48}">
    <text>Il GBER non prevede la possibilità di un risultato operativo negativo. Di conseguenza è stato inserito uno specifico blocco.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6EACE-961C-43D0-BB81-B1E652E4D403}">
  <sheetPr>
    <tabColor rgb="FFFFFF00"/>
    <pageSetUpPr fitToPage="1"/>
  </sheetPr>
  <dimension ref="A1:Z100"/>
  <sheetViews>
    <sheetView topLeftCell="A14" zoomScale="70" zoomScaleNormal="70" workbookViewId="0">
      <selection activeCell="T31" sqref="T31"/>
    </sheetView>
  </sheetViews>
  <sheetFormatPr defaultColWidth="8.88671875" defaultRowHeight="14.4" x14ac:dyDescent="0.3"/>
  <cols>
    <col min="1" max="2" width="6.44140625" style="1" customWidth="1"/>
    <col min="3" max="18" width="9.6640625" style="1" customWidth="1"/>
    <col min="19" max="26" width="8.88671875" style="1"/>
  </cols>
  <sheetData>
    <row r="1" spans="3:18" s="1" customFormat="1" x14ac:dyDescent="0.3"/>
    <row r="2" spans="3:18" s="1" customFormat="1" x14ac:dyDescent="0.3"/>
    <row r="3" spans="3:18" s="1" customFormat="1" x14ac:dyDescent="0.3"/>
    <row r="4" spans="3:18" s="1" customFormat="1" ht="15" thickBot="1" x14ac:dyDescent="0.35"/>
    <row r="5" spans="3:18" s="1" customFormat="1" x14ac:dyDescent="0.3"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3:18" s="1" customFormat="1" x14ac:dyDescent="0.3">
      <c r="C6" s="6"/>
      <c r="R6" s="5"/>
    </row>
    <row r="7" spans="3:18" s="1" customFormat="1" x14ac:dyDescent="0.3">
      <c r="C7" s="6"/>
      <c r="R7" s="5"/>
    </row>
    <row r="8" spans="3:18" s="1" customFormat="1" x14ac:dyDescent="0.3">
      <c r="C8" s="6"/>
      <c r="R8" s="5"/>
    </row>
    <row r="9" spans="3:18" s="1" customFormat="1" x14ac:dyDescent="0.3">
      <c r="C9" s="6"/>
      <c r="R9" s="5"/>
    </row>
    <row r="10" spans="3:18" s="1" customFormat="1" x14ac:dyDescent="0.3">
      <c r="C10" s="6"/>
      <c r="R10" s="5"/>
    </row>
    <row r="11" spans="3:18" s="1" customFormat="1" x14ac:dyDescent="0.3">
      <c r="C11" s="6"/>
      <c r="R11" s="5"/>
    </row>
    <row r="12" spans="3:18" s="1" customFormat="1" x14ac:dyDescent="0.3">
      <c r="C12" s="6"/>
      <c r="R12" s="5"/>
    </row>
    <row r="13" spans="3:18" s="1" customFormat="1" x14ac:dyDescent="0.3">
      <c r="C13" s="6"/>
      <c r="R13" s="5"/>
    </row>
    <row r="14" spans="3:18" s="1" customFormat="1" x14ac:dyDescent="0.3">
      <c r="C14" s="6"/>
      <c r="R14" s="5"/>
    </row>
    <row r="15" spans="3:18" s="1" customFormat="1" x14ac:dyDescent="0.3">
      <c r="C15" s="6"/>
      <c r="R15" s="5"/>
    </row>
    <row r="16" spans="3:18" s="1" customFormat="1" x14ac:dyDescent="0.3">
      <c r="C16" s="6"/>
      <c r="R16" s="5"/>
    </row>
    <row r="17" spans="3:18" s="1" customFormat="1" ht="14.4" customHeight="1" x14ac:dyDescent="0.3">
      <c r="C17" s="6"/>
      <c r="D17" s="74" t="s">
        <v>19</v>
      </c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6"/>
      <c r="R17" s="5"/>
    </row>
    <row r="18" spans="3:18" s="1" customFormat="1" ht="110.4" customHeight="1" x14ac:dyDescent="0.3">
      <c r="C18" s="6"/>
      <c r="D18" s="77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9"/>
      <c r="R18" s="5"/>
    </row>
    <row r="19" spans="3:18" s="1" customFormat="1" x14ac:dyDescent="0.3">
      <c r="C19" s="6"/>
      <c r="D19" s="77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9"/>
      <c r="R19" s="5"/>
    </row>
    <row r="20" spans="3:18" s="1" customFormat="1" x14ac:dyDescent="0.3">
      <c r="C20" s="6"/>
      <c r="D20" s="77"/>
      <c r="E20" s="78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9"/>
      <c r="R20" s="5"/>
    </row>
    <row r="21" spans="3:18" s="1" customFormat="1" x14ac:dyDescent="0.3">
      <c r="C21" s="6"/>
      <c r="D21" s="77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9"/>
      <c r="R21" s="5"/>
    </row>
    <row r="22" spans="3:18" s="1" customFormat="1" x14ac:dyDescent="0.3">
      <c r="C22" s="6"/>
      <c r="D22" s="80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2"/>
      <c r="R22" s="5"/>
    </row>
    <row r="23" spans="3:18" s="1" customFormat="1" x14ac:dyDescent="0.3">
      <c r="C23" s="6"/>
      <c r="R23" s="5"/>
    </row>
    <row r="24" spans="3:18" s="1" customFormat="1" x14ac:dyDescent="0.3">
      <c r="C24" s="6"/>
      <c r="R24" s="5"/>
    </row>
    <row r="25" spans="3:18" s="1" customFormat="1" ht="13.95" customHeight="1" x14ac:dyDescent="0.3">
      <c r="C25" s="6"/>
      <c r="G25" s="72" t="s">
        <v>1</v>
      </c>
      <c r="H25" s="72"/>
      <c r="I25" s="72"/>
      <c r="J25" s="72"/>
      <c r="K25" s="72"/>
      <c r="L25" s="72"/>
      <c r="M25" s="72"/>
      <c r="N25" s="72"/>
      <c r="R25" s="5"/>
    </row>
    <row r="26" spans="3:18" s="1" customFormat="1" x14ac:dyDescent="0.3">
      <c r="C26" s="6"/>
      <c r="G26" s="72"/>
      <c r="H26" s="72"/>
      <c r="I26" s="72"/>
      <c r="J26" s="72"/>
      <c r="K26" s="72"/>
      <c r="L26" s="72"/>
      <c r="M26" s="72"/>
      <c r="N26" s="72"/>
      <c r="R26" s="5"/>
    </row>
    <row r="27" spans="3:18" s="1" customFormat="1" ht="22.2" x14ac:dyDescent="0.35">
      <c r="C27" s="6"/>
      <c r="G27" s="7"/>
      <c r="H27" s="7"/>
      <c r="I27" s="7"/>
      <c r="J27" s="7"/>
      <c r="K27" s="7"/>
      <c r="L27" s="7"/>
      <c r="M27" s="7"/>
      <c r="N27" s="7"/>
      <c r="R27" s="5"/>
    </row>
    <row r="28" spans="3:18" s="1" customFormat="1" ht="19.2" customHeight="1" x14ac:dyDescent="0.3">
      <c r="C28" s="6"/>
      <c r="G28" s="73"/>
      <c r="H28" s="73"/>
      <c r="I28" s="73"/>
      <c r="J28" s="73"/>
      <c r="K28" s="73"/>
      <c r="L28" s="73"/>
      <c r="M28" s="73"/>
      <c r="N28" s="73"/>
      <c r="R28" s="5"/>
    </row>
    <row r="29" spans="3:18" s="1" customFormat="1" ht="19.2" customHeight="1" x14ac:dyDescent="0.3">
      <c r="C29" s="6"/>
      <c r="G29" s="73"/>
      <c r="H29" s="73"/>
      <c r="I29" s="73"/>
      <c r="J29" s="73"/>
      <c r="K29" s="73"/>
      <c r="L29" s="73"/>
      <c r="M29" s="73"/>
      <c r="N29" s="73"/>
      <c r="R29" s="5"/>
    </row>
    <row r="30" spans="3:18" s="1" customFormat="1" x14ac:dyDescent="0.3">
      <c r="C30" s="6"/>
      <c r="R30" s="5"/>
    </row>
    <row r="31" spans="3:18" s="1" customFormat="1" x14ac:dyDescent="0.3">
      <c r="C31" s="6"/>
      <c r="R31" s="5"/>
    </row>
    <row r="32" spans="3:18" s="1" customFormat="1" x14ac:dyDescent="0.3">
      <c r="C32" s="6"/>
      <c r="R32" s="5"/>
    </row>
    <row r="33" spans="3:18" s="1" customFormat="1" x14ac:dyDescent="0.3">
      <c r="C33" s="6"/>
      <c r="R33" s="5"/>
    </row>
    <row r="34" spans="3:18" s="1" customFormat="1" ht="13.95" customHeight="1" x14ac:dyDescent="0.3">
      <c r="C34" s="6"/>
      <c r="G34" s="72" t="s">
        <v>0</v>
      </c>
      <c r="H34" s="72"/>
      <c r="I34" s="72"/>
      <c r="J34" s="72"/>
      <c r="K34" s="72"/>
      <c r="L34" s="72"/>
      <c r="M34" s="72"/>
      <c r="N34" s="72"/>
      <c r="R34" s="5"/>
    </row>
    <row r="35" spans="3:18" s="1" customFormat="1" x14ac:dyDescent="0.3">
      <c r="C35" s="6"/>
      <c r="G35" s="72"/>
      <c r="H35" s="72"/>
      <c r="I35" s="72"/>
      <c r="J35" s="72"/>
      <c r="K35" s="72"/>
      <c r="L35" s="72"/>
      <c r="M35" s="72"/>
      <c r="N35" s="72"/>
      <c r="R35" s="5"/>
    </row>
    <row r="36" spans="3:18" s="1" customFormat="1" ht="22.2" x14ac:dyDescent="0.35">
      <c r="C36" s="6"/>
      <c r="G36" s="7"/>
      <c r="H36" s="7"/>
      <c r="I36" s="7"/>
      <c r="J36" s="7"/>
      <c r="K36" s="7"/>
      <c r="L36" s="7"/>
      <c r="M36" s="7"/>
      <c r="N36" s="7"/>
      <c r="R36" s="5"/>
    </row>
    <row r="37" spans="3:18" s="1" customFormat="1" ht="19.2" customHeight="1" x14ac:dyDescent="0.3">
      <c r="C37" s="6"/>
      <c r="G37" s="73"/>
      <c r="H37" s="73"/>
      <c r="I37" s="73"/>
      <c r="J37" s="73"/>
      <c r="K37" s="73"/>
      <c r="L37" s="73"/>
      <c r="M37" s="73"/>
      <c r="N37" s="73"/>
      <c r="R37" s="5"/>
    </row>
    <row r="38" spans="3:18" s="1" customFormat="1" ht="19.2" customHeight="1" x14ac:dyDescent="0.3">
      <c r="C38" s="6"/>
      <c r="G38" s="73"/>
      <c r="H38" s="73"/>
      <c r="I38" s="73"/>
      <c r="J38" s="73"/>
      <c r="K38" s="73"/>
      <c r="L38" s="73"/>
      <c r="M38" s="73"/>
      <c r="N38" s="73"/>
      <c r="R38" s="5"/>
    </row>
    <row r="39" spans="3:18" s="1" customFormat="1" x14ac:dyDescent="0.3">
      <c r="C39" s="6"/>
      <c r="R39" s="5"/>
    </row>
    <row r="40" spans="3:18" s="1" customFormat="1" x14ac:dyDescent="0.3">
      <c r="C40" s="6"/>
      <c r="R40" s="5"/>
    </row>
    <row r="41" spans="3:18" s="1" customFormat="1" x14ac:dyDescent="0.3">
      <c r="C41" s="6"/>
      <c r="R41" s="5"/>
    </row>
    <row r="42" spans="3:18" s="1" customFormat="1" x14ac:dyDescent="0.3">
      <c r="C42" s="6"/>
      <c r="R42" s="5"/>
    </row>
    <row r="43" spans="3:18" s="1" customFormat="1" x14ac:dyDescent="0.3">
      <c r="C43" s="6"/>
      <c r="R43" s="5"/>
    </row>
    <row r="44" spans="3:18" s="1" customFormat="1" x14ac:dyDescent="0.3">
      <c r="C44" s="6"/>
      <c r="R44" s="5"/>
    </row>
    <row r="45" spans="3:18" s="1" customFormat="1" x14ac:dyDescent="0.3">
      <c r="C45" s="6"/>
      <c r="R45" s="5"/>
    </row>
    <row r="46" spans="3:18" s="1" customFormat="1" x14ac:dyDescent="0.3">
      <c r="C46" s="6"/>
      <c r="R46" s="5"/>
    </row>
    <row r="47" spans="3:18" s="1" customFormat="1" x14ac:dyDescent="0.3">
      <c r="C47" s="6"/>
      <c r="R47" s="5"/>
    </row>
    <row r="48" spans="3:18" s="1" customFormat="1" x14ac:dyDescent="0.3">
      <c r="C48" s="6"/>
      <c r="R48" s="5"/>
    </row>
    <row r="49" spans="3:18" s="1" customFormat="1" hidden="1" x14ac:dyDescent="0.3">
      <c r="C49" s="6"/>
      <c r="R49" s="5"/>
    </row>
    <row r="50" spans="3:18" s="1" customFormat="1" hidden="1" x14ac:dyDescent="0.3">
      <c r="C50" s="6"/>
      <c r="R50" s="5"/>
    </row>
    <row r="51" spans="3:18" s="1" customFormat="1" hidden="1" x14ac:dyDescent="0.3">
      <c r="C51" s="6"/>
      <c r="R51" s="5"/>
    </row>
    <row r="52" spans="3:18" s="1" customFormat="1" x14ac:dyDescent="0.3">
      <c r="C52" s="6"/>
      <c r="R52" s="5"/>
    </row>
    <row r="53" spans="3:18" s="1" customFormat="1" ht="15" thickBot="1" x14ac:dyDescent="0.35">
      <c r="C53" s="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</row>
    <row r="54" spans="3:18" s="1" customFormat="1" x14ac:dyDescent="0.3"/>
    <row r="55" spans="3:18" s="1" customFormat="1" x14ac:dyDescent="0.3"/>
    <row r="56" spans="3:18" s="1" customFormat="1" x14ac:dyDescent="0.3"/>
    <row r="57" spans="3:18" s="1" customFormat="1" x14ac:dyDescent="0.3"/>
    <row r="58" spans="3:18" s="1" customFormat="1" x14ac:dyDescent="0.3"/>
    <row r="59" spans="3:18" s="1" customFormat="1" x14ac:dyDescent="0.3"/>
    <row r="60" spans="3:18" s="1" customFormat="1" x14ac:dyDescent="0.3"/>
    <row r="61" spans="3:18" s="1" customFormat="1" x14ac:dyDescent="0.3"/>
    <row r="62" spans="3:18" s="1" customFormat="1" x14ac:dyDescent="0.3"/>
    <row r="63" spans="3:18" s="1" customFormat="1" x14ac:dyDescent="0.3"/>
    <row r="64" spans="3:18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</sheetData>
  <mergeCells count="5">
    <mergeCell ref="G25:N26"/>
    <mergeCell ref="G28:N29"/>
    <mergeCell ref="G34:N35"/>
    <mergeCell ref="G37:N38"/>
    <mergeCell ref="D17:Q22"/>
  </mergeCells>
  <pageMargins left="0.7" right="0.7" top="0.75" bottom="0.75" header="0.3" footer="0.3"/>
  <pageSetup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6F48-0050-4B0C-8A5D-37FD0AB06501}">
  <sheetPr>
    <tabColor rgb="FFFF0000"/>
    <pageSetUpPr fitToPage="1"/>
  </sheetPr>
  <dimension ref="B2:K45"/>
  <sheetViews>
    <sheetView showGridLines="0" topLeftCell="B1" zoomScale="80" zoomScaleNormal="80" workbookViewId="0">
      <pane ySplit="9" topLeftCell="A10" activePane="bottomLeft" state="frozen"/>
      <selection activeCell="D15" sqref="D15:S19"/>
      <selection pane="bottomLeft" activeCell="E6" sqref="E6"/>
    </sheetView>
  </sheetViews>
  <sheetFormatPr defaultRowHeight="12" x14ac:dyDescent="0.3"/>
  <cols>
    <col min="1" max="1" width="8.77734375" style="12"/>
    <col min="2" max="2" width="14.33203125" style="12" customWidth="1"/>
    <col min="3" max="3" width="24.33203125" style="12" customWidth="1"/>
    <col min="4" max="4" width="26.6640625" style="12" customWidth="1"/>
    <col min="5" max="6" width="24.33203125" style="12" customWidth="1"/>
    <col min="7" max="7" width="24.21875" style="12" customWidth="1"/>
    <col min="8" max="8" width="32.88671875" style="12" customWidth="1"/>
    <col min="9" max="9" width="28.77734375" style="12" customWidth="1"/>
    <col min="10" max="10" width="8.77734375" style="12"/>
    <col min="11" max="11" width="11.33203125" style="12" bestFit="1" customWidth="1"/>
    <col min="12" max="12" width="8.77734375" style="12"/>
    <col min="13" max="13" width="16.109375" style="12" customWidth="1"/>
    <col min="14" max="238" width="8.77734375" style="12"/>
    <col min="239" max="248" width="12.88671875" style="12" customWidth="1"/>
    <col min="249" max="249" width="3.44140625" style="12" customWidth="1"/>
    <col min="250" max="494" width="8.77734375" style="12"/>
    <col min="495" max="504" width="12.88671875" style="12" customWidth="1"/>
    <col min="505" max="505" width="3.44140625" style="12" customWidth="1"/>
    <col min="506" max="750" width="8.77734375" style="12"/>
    <col min="751" max="760" width="12.88671875" style="12" customWidth="1"/>
    <col min="761" max="761" width="3.44140625" style="12" customWidth="1"/>
    <col min="762" max="1006" width="8.77734375" style="12"/>
    <col min="1007" max="1016" width="12.88671875" style="12" customWidth="1"/>
    <col min="1017" max="1017" width="3.44140625" style="12" customWidth="1"/>
    <col min="1018" max="1262" width="8.77734375" style="12"/>
    <col min="1263" max="1272" width="12.88671875" style="12" customWidth="1"/>
    <col min="1273" max="1273" width="3.44140625" style="12" customWidth="1"/>
    <col min="1274" max="1518" width="8.77734375" style="12"/>
    <col min="1519" max="1528" width="12.88671875" style="12" customWidth="1"/>
    <col min="1529" max="1529" width="3.44140625" style="12" customWidth="1"/>
    <col min="1530" max="1774" width="8.77734375" style="12"/>
    <col min="1775" max="1784" width="12.88671875" style="12" customWidth="1"/>
    <col min="1785" max="1785" width="3.44140625" style="12" customWidth="1"/>
    <col min="1786" max="2030" width="8.77734375" style="12"/>
    <col min="2031" max="2040" width="12.88671875" style="12" customWidth="1"/>
    <col min="2041" max="2041" width="3.44140625" style="12" customWidth="1"/>
    <col min="2042" max="2286" width="8.77734375" style="12"/>
    <col min="2287" max="2296" width="12.88671875" style="12" customWidth="1"/>
    <col min="2297" max="2297" width="3.44140625" style="12" customWidth="1"/>
    <col min="2298" max="2542" width="8.77734375" style="12"/>
    <col min="2543" max="2552" width="12.88671875" style="12" customWidth="1"/>
    <col min="2553" max="2553" width="3.44140625" style="12" customWidth="1"/>
    <col min="2554" max="2798" width="8.77734375" style="12"/>
    <col min="2799" max="2808" width="12.88671875" style="12" customWidth="1"/>
    <col min="2809" max="2809" width="3.44140625" style="12" customWidth="1"/>
    <col min="2810" max="3054" width="8.77734375" style="12"/>
    <col min="3055" max="3064" width="12.88671875" style="12" customWidth="1"/>
    <col min="3065" max="3065" width="3.44140625" style="12" customWidth="1"/>
    <col min="3066" max="3310" width="8.77734375" style="12"/>
    <col min="3311" max="3320" width="12.88671875" style="12" customWidth="1"/>
    <col min="3321" max="3321" width="3.44140625" style="12" customWidth="1"/>
    <col min="3322" max="3566" width="8.77734375" style="12"/>
    <col min="3567" max="3576" width="12.88671875" style="12" customWidth="1"/>
    <col min="3577" max="3577" width="3.44140625" style="12" customWidth="1"/>
    <col min="3578" max="3822" width="8.77734375" style="12"/>
    <col min="3823" max="3832" width="12.88671875" style="12" customWidth="1"/>
    <col min="3833" max="3833" width="3.44140625" style="12" customWidth="1"/>
    <col min="3834" max="4078" width="8.77734375" style="12"/>
    <col min="4079" max="4088" width="12.88671875" style="12" customWidth="1"/>
    <col min="4089" max="4089" width="3.44140625" style="12" customWidth="1"/>
    <col min="4090" max="4334" width="8.77734375" style="12"/>
    <col min="4335" max="4344" width="12.88671875" style="12" customWidth="1"/>
    <col min="4345" max="4345" width="3.44140625" style="12" customWidth="1"/>
    <col min="4346" max="4590" width="8.77734375" style="12"/>
    <col min="4591" max="4600" width="12.88671875" style="12" customWidth="1"/>
    <col min="4601" max="4601" width="3.44140625" style="12" customWidth="1"/>
    <col min="4602" max="4846" width="8.77734375" style="12"/>
    <col min="4847" max="4856" width="12.88671875" style="12" customWidth="1"/>
    <col min="4857" max="4857" width="3.44140625" style="12" customWidth="1"/>
    <col min="4858" max="5102" width="8.77734375" style="12"/>
    <col min="5103" max="5112" width="12.88671875" style="12" customWidth="1"/>
    <col min="5113" max="5113" width="3.44140625" style="12" customWidth="1"/>
    <col min="5114" max="5358" width="8.77734375" style="12"/>
    <col min="5359" max="5368" width="12.88671875" style="12" customWidth="1"/>
    <col min="5369" max="5369" width="3.44140625" style="12" customWidth="1"/>
    <col min="5370" max="5614" width="8.77734375" style="12"/>
    <col min="5615" max="5624" width="12.88671875" style="12" customWidth="1"/>
    <col min="5625" max="5625" width="3.44140625" style="12" customWidth="1"/>
    <col min="5626" max="5870" width="8.77734375" style="12"/>
    <col min="5871" max="5880" width="12.88671875" style="12" customWidth="1"/>
    <col min="5881" max="5881" width="3.44140625" style="12" customWidth="1"/>
    <col min="5882" max="6126" width="8.77734375" style="12"/>
    <col min="6127" max="6136" width="12.88671875" style="12" customWidth="1"/>
    <col min="6137" max="6137" width="3.44140625" style="12" customWidth="1"/>
    <col min="6138" max="6382" width="8.77734375" style="12"/>
    <col min="6383" max="6392" width="12.88671875" style="12" customWidth="1"/>
    <col min="6393" max="6393" width="3.44140625" style="12" customWidth="1"/>
    <col min="6394" max="6638" width="8.77734375" style="12"/>
    <col min="6639" max="6648" width="12.88671875" style="12" customWidth="1"/>
    <col min="6649" max="6649" width="3.44140625" style="12" customWidth="1"/>
    <col min="6650" max="6894" width="8.77734375" style="12"/>
    <col min="6895" max="6904" width="12.88671875" style="12" customWidth="1"/>
    <col min="6905" max="6905" width="3.44140625" style="12" customWidth="1"/>
    <col min="6906" max="7150" width="8.77734375" style="12"/>
    <col min="7151" max="7160" width="12.88671875" style="12" customWidth="1"/>
    <col min="7161" max="7161" width="3.44140625" style="12" customWidth="1"/>
    <col min="7162" max="7406" width="8.77734375" style="12"/>
    <col min="7407" max="7416" width="12.88671875" style="12" customWidth="1"/>
    <col min="7417" max="7417" width="3.44140625" style="12" customWidth="1"/>
    <col min="7418" max="7662" width="8.77734375" style="12"/>
    <col min="7663" max="7672" width="12.88671875" style="12" customWidth="1"/>
    <col min="7673" max="7673" width="3.44140625" style="12" customWidth="1"/>
    <col min="7674" max="7918" width="8.77734375" style="12"/>
    <col min="7919" max="7928" width="12.88671875" style="12" customWidth="1"/>
    <col min="7929" max="7929" width="3.44140625" style="12" customWidth="1"/>
    <col min="7930" max="8174" width="8.77734375" style="12"/>
    <col min="8175" max="8184" width="12.88671875" style="12" customWidth="1"/>
    <col min="8185" max="8185" width="3.44140625" style="12" customWidth="1"/>
    <col min="8186" max="8430" width="8.77734375" style="12"/>
    <col min="8431" max="8440" width="12.88671875" style="12" customWidth="1"/>
    <col min="8441" max="8441" width="3.44140625" style="12" customWidth="1"/>
    <col min="8442" max="8686" width="8.77734375" style="12"/>
    <col min="8687" max="8696" width="12.88671875" style="12" customWidth="1"/>
    <col min="8697" max="8697" width="3.44140625" style="12" customWidth="1"/>
    <col min="8698" max="8942" width="8.77734375" style="12"/>
    <col min="8943" max="8952" width="12.88671875" style="12" customWidth="1"/>
    <col min="8953" max="8953" width="3.44140625" style="12" customWidth="1"/>
    <col min="8954" max="9198" width="8.77734375" style="12"/>
    <col min="9199" max="9208" width="12.88671875" style="12" customWidth="1"/>
    <col min="9209" max="9209" width="3.44140625" style="12" customWidth="1"/>
    <col min="9210" max="9454" width="8.77734375" style="12"/>
    <col min="9455" max="9464" width="12.88671875" style="12" customWidth="1"/>
    <col min="9465" max="9465" width="3.44140625" style="12" customWidth="1"/>
    <col min="9466" max="9710" width="8.77734375" style="12"/>
    <col min="9711" max="9720" width="12.88671875" style="12" customWidth="1"/>
    <col min="9721" max="9721" width="3.44140625" style="12" customWidth="1"/>
    <col min="9722" max="9966" width="8.77734375" style="12"/>
    <col min="9967" max="9976" width="12.88671875" style="12" customWidth="1"/>
    <col min="9977" max="9977" width="3.44140625" style="12" customWidth="1"/>
    <col min="9978" max="10222" width="8.77734375" style="12"/>
    <col min="10223" max="10232" width="12.88671875" style="12" customWidth="1"/>
    <col min="10233" max="10233" width="3.44140625" style="12" customWidth="1"/>
    <col min="10234" max="10478" width="8.77734375" style="12"/>
    <col min="10479" max="10488" width="12.88671875" style="12" customWidth="1"/>
    <col min="10489" max="10489" width="3.44140625" style="12" customWidth="1"/>
    <col min="10490" max="10734" width="8.77734375" style="12"/>
    <col min="10735" max="10744" width="12.88671875" style="12" customWidth="1"/>
    <col min="10745" max="10745" width="3.44140625" style="12" customWidth="1"/>
    <col min="10746" max="10990" width="8.77734375" style="12"/>
    <col min="10991" max="11000" width="12.88671875" style="12" customWidth="1"/>
    <col min="11001" max="11001" width="3.44140625" style="12" customWidth="1"/>
    <col min="11002" max="11246" width="8.77734375" style="12"/>
    <col min="11247" max="11256" width="12.88671875" style="12" customWidth="1"/>
    <col min="11257" max="11257" width="3.44140625" style="12" customWidth="1"/>
    <col min="11258" max="11502" width="8.77734375" style="12"/>
    <col min="11503" max="11512" width="12.88671875" style="12" customWidth="1"/>
    <col min="11513" max="11513" width="3.44140625" style="12" customWidth="1"/>
    <col min="11514" max="11758" width="8.77734375" style="12"/>
    <col min="11759" max="11768" width="12.88671875" style="12" customWidth="1"/>
    <col min="11769" max="11769" width="3.44140625" style="12" customWidth="1"/>
    <col min="11770" max="12014" width="8.77734375" style="12"/>
    <col min="12015" max="12024" width="12.88671875" style="12" customWidth="1"/>
    <col min="12025" max="12025" width="3.44140625" style="12" customWidth="1"/>
    <col min="12026" max="12270" width="8.77734375" style="12"/>
    <col min="12271" max="12280" width="12.88671875" style="12" customWidth="1"/>
    <col min="12281" max="12281" width="3.44140625" style="12" customWidth="1"/>
    <col min="12282" max="12526" width="8.77734375" style="12"/>
    <col min="12527" max="12536" width="12.88671875" style="12" customWidth="1"/>
    <col min="12537" max="12537" width="3.44140625" style="12" customWidth="1"/>
    <col min="12538" max="12782" width="8.77734375" style="12"/>
    <col min="12783" max="12792" width="12.88671875" style="12" customWidth="1"/>
    <col min="12793" max="12793" width="3.44140625" style="12" customWidth="1"/>
    <col min="12794" max="13038" width="8.77734375" style="12"/>
    <col min="13039" max="13048" width="12.88671875" style="12" customWidth="1"/>
    <col min="13049" max="13049" width="3.44140625" style="12" customWidth="1"/>
    <col min="13050" max="13294" width="8.77734375" style="12"/>
    <col min="13295" max="13304" width="12.88671875" style="12" customWidth="1"/>
    <col min="13305" max="13305" width="3.44140625" style="12" customWidth="1"/>
    <col min="13306" max="13550" width="8.77734375" style="12"/>
    <col min="13551" max="13560" width="12.88671875" style="12" customWidth="1"/>
    <col min="13561" max="13561" width="3.44140625" style="12" customWidth="1"/>
    <col min="13562" max="13806" width="8.77734375" style="12"/>
    <col min="13807" max="13816" width="12.88671875" style="12" customWidth="1"/>
    <col min="13817" max="13817" width="3.44140625" style="12" customWidth="1"/>
    <col min="13818" max="14062" width="8.77734375" style="12"/>
    <col min="14063" max="14072" width="12.88671875" style="12" customWidth="1"/>
    <col min="14073" max="14073" width="3.44140625" style="12" customWidth="1"/>
    <col min="14074" max="14318" width="8.77734375" style="12"/>
    <col min="14319" max="14328" width="12.88671875" style="12" customWidth="1"/>
    <col min="14329" max="14329" width="3.44140625" style="12" customWidth="1"/>
    <col min="14330" max="14574" width="8.77734375" style="12"/>
    <col min="14575" max="14584" width="12.88671875" style="12" customWidth="1"/>
    <col min="14585" max="14585" width="3.44140625" style="12" customWidth="1"/>
    <col min="14586" max="14830" width="8.77734375" style="12"/>
    <col min="14831" max="14840" width="12.88671875" style="12" customWidth="1"/>
    <col min="14841" max="14841" width="3.44140625" style="12" customWidth="1"/>
    <col min="14842" max="15086" width="8.77734375" style="12"/>
    <col min="15087" max="15096" width="12.88671875" style="12" customWidth="1"/>
    <col min="15097" max="15097" width="3.44140625" style="12" customWidth="1"/>
    <col min="15098" max="15342" width="8.77734375" style="12"/>
    <col min="15343" max="15352" width="12.88671875" style="12" customWidth="1"/>
    <col min="15353" max="15353" width="3.44140625" style="12" customWidth="1"/>
    <col min="15354" max="15598" width="8.77734375" style="12"/>
    <col min="15599" max="15608" width="12.88671875" style="12" customWidth="1"/>
    <col min="15609" max="15609" width="3.44140625" style="12" customWidth="1"/>
    <col min="15610" max="15854" width="8.77734375" style="12"/>
    <col min="15855" max="15864" width="12.88671875" style="12" customWidth="1"/>
    <col min="15865" max="15865" width="3.44140625" style="12" customWidth="1"/>
    <col min="15866" max="16110" width="8.77734375" style="12"/>
    <col min="16111" max="16120" width="12.88671875" style="12" customWidth="1"/>
    <col min="16121" max="16121" width="3.44140625" style="12" customWidth="1"/>
    <col min="16122" max="16370" width="8.77734375" style="12"/>
    <col min="16371" max="16384" width="8.77734375" style="12" customWidth="1"/>
  </cols>
  <sheetData>
    <row r="2" spans="2:11" s="15" customFormat="1" ht="88.2" customHeight="1" x14ac:dyDescent="0.3">
      <c r="B2" s="86" t="s">
        <v>26</v>
      </c>
      <c r="C2" s="86"/>
      <c r="D2" s="86"/>
      <c r="E2" s="86"/>
      <c r="F2" s="86"/>
      <c r="G2" s="86"/>
      <c r="H2" s="86"/>
    </row>
    <row r="3" spans="2:11" s="15" customFormat="1" ht="13.2" x14ac:dyDescent="0.3">
      <c r="B3" s="26"/>
      <c r="C3" s="26"/>
      <c r="D3" s="26"/>
      <c r="E3" s="26"/>
      <c r="F3" s="26"/>
      <c r="G3" s="26"/>
      <c r="H3" s="26"/>
    </row>
    <row r="4" spans="2:11" s="15" customFormat="1" ht="30.6" customHeight="1" x14ac:dyDescent="0.3">
      <c r="B4" s="87" t="s">
        <v>18</v>
      </c>
      <c r="C4" s="88"/>
      <c r="D4" s="89"/>
      <c r="E4" s="50">
        <v>2</v>
      </c>
      <c r="F4" s="47"/>
    </row>
    <row r="5" spans="2:11" s="15" customFormat="1" ht="24" customHeight="1" x14ac:dyDescent="0.3">
      <c r="B5" s="87" t="s">
        <v>8</v>
      </c>
      <c r="C5" s="88"/>
      <c r="D5" s="89"/>
      <c r="E5" s="27">
        <v>1.04</v>
      </c>
    </row>
    <row r="6" spans="2:11" s="15" customFormat="1" ht="33" customHeight="1" x14ac:dyDescent="0.3">
      <c r="B6" s="87" t="s">
        <v>25</v>
      </c>
      <c r="C6" s="88"/>
      <c r="D6" s="89"/>
      <c r="E6" s="64">
        <v>1</v>
      </c>
      <c r="F6" s="25"/>
      <c r="G6" s="25"/>
      <c r="H6" s="25"/>
    </row>
    <row r="7" spans="2:11" s="15" customFormat="1" ht="18" customHeight="1" x14ac:dyDescent="0.3">
      <c r="G7" s="92" t="s">
        <v>7</v>
      </c>
      <c r="H7" s="93"/>
      <c r="I7" s="94"/>
    </row>
    <row r="8" spans="2:11" s="13" customFormat="1" ht="46.8" customHeight="1" x14ac:dyDescent="0.3">
      <c r="B8" s="90" t="s">
        <v>24</v>
      </c>
      <c r="C8" s="24" t="s">
        <v>6</v>
      </c>
      <c r="D8" s="90" t="s">
        <v>27</v>
      </c>
      <c r="E8" s="24" t="s">
        <v>23</v>
      </c>
      <c r="F8" s="24" t="s">
        <v>20</v>
      </c>
      <c r="G8" s="23" t="s">
        <v>6</v>
      </c>
      <c r="H8" s="23" t="s">
        <v>22</v>
      </c>
      <c r="I8" s="23" t="s">
        <v>21</v>
      </c>
    </row>
    <row r="9" spans="2:11" s="20" customFormat="1" ht="15.6" customHeight="1" x14ac:dyDescent="0.3">
      <c r="B9" s="91"/>
      <c r="C9" s="22" t="s">
        <v>5</v>
      </c>
      <c r="D9" s="91"/>
      <c r="E9" s="22" t="s">
        <v>4</v>
      </c>
      <c r="F9" s="22" t="s">
        <v>3</v>
      </c>
      <c r="G9" s="21" t="s">
        <v>5</v>
      </c>
      <c r="H9" s="21" t="s">
        <v>4</v>
      </c>
      <c r="I9" s="21" t="s">
        <v>3</v>
      </c>
    </row>
    <row r="10" spans="2:11" s="13" customFormat="1" ht="14.25" customHeight="1" x14ac:dyDescent="0.3">
      <c r="B10" s="19">
        <v>1</v>
      </c>
      <c r="C10" s="53"/>
      <c r="D10" s="52">
        <v>1</v>
      </c>
      <c r="E10" s="61"/>
      <c r="F10" s="61"/>
      <c r="G10" s="62">
        <f>IF(SUM($C$10:$C$11)&lt;5000000,0,IF(SUM($C$10,$C$11)&gt;20000000,0,C10/($E$5^B10)))</f>
        <v>0</v>
      </c>
      <c r="H10" s="62">
        <f>IFERROR(E10/($E$5^D10),"")</f>
        <v>0</v>
      </c>
      <c r="I10" s="62">
        <f>IFERROR(F10/($E$5^D10),"")</f>
        <v>0</v>
      </c>
      <c r="K10" s="46"/>
    </row>
    <row r="11" spans="2:11" s="13" customFormat="1" ht="14.25" customHeight="1" x14ac:dyDescent="0.3">
      <c r="B11" s="52">
        <f>IF(E4=1,"",2)</f>
        <v>2</v>
      </c>
      <c r="C11" s="53"/>
      <c r="D11" s="52" t="str">
        <f>IF(E6=1,"",2)</f>
        <v/>
      </c>
      <c r="E11" s="61"/>
      <c r="F11" s="61"/>
      <c r="G11" s="62">
        <f>IFERROR(IF(SUM($C$10:$C$11)&lt;5000000,0,IF(C10&gt;20000000,0,IF(SUM($C$10:$C$11)&gt;20000000,0,C11/($E$5^B11)))),"")</f>
        <v>0</v>
      </c>
      <c r="H11" s="62" t="str">
        <f>IFERROR(E11/($E$5^D11),"")</f>
        <v/>
      </c>
      <c r="I11" s="62" t="str">
        <f t="shared" ref="I11:I39" si="0">IFERROR(F11/($E$5^D11),"")</f>
        <v/>
      </c>
      <c r="K11" s="46"/>
    </row>
    <row r="12" spans="2:11" s="13" customFormat="1" ht="14.25" customHeight="1" x14ac:dyDescent="0.3">
      <c r="B12" s="56" t="str">
        <f>IF(E4&lt;3,"",3)</f>
        <v/>
      </c>
      <c r="C12" s="83"/>
      <c r="D12" s="52" t="str">
        <f>IF($E$6&lt;3,"",3)</f>
        <v/>
      </c>
      <c r="E12" s="61"/>
      <c r="F12" s="61"/>
      <c r="G12" s="44"/>
      <c r="H12" s="62" t="str">
        <f>IFERROR(E12/($E$5^D12),"")</f>
        <v/>
      </c>
      <c r="I12" s="62" t="str">
        <f t="shared" si="0"/>
        <v/>
      </c>
      <c r="K12" s="46"/>
    </row>
    <row r="13" spans="2:11" s="13" customFormat="1" ht="14.25" customHeight="1" x14ac:dyDescent="0.3">
      <c r="B13" s="57"/>
      <c r="C13" s="84"/>
      <c r="D13" s="52" t="str">
        <f>IF($E$6&lt;4,"",4)</f>
        <v/>
      </c>
      <c r="E13" s="61"/>
      <c r="F13" s="61"/>
      <c r="G13" s="45"/>
      <c r="H13" s="62" t="str">
        <f t="shared" ref="H13:H39" si="1">IFERROR(E13/($E$5^D13),"")</f>
        <v/>
      </c>
      <c r="I13" s="62" t="str">
        <f t="shared" si="0"/>
        <v/>
      </c>
      <c r="K13" s="46"/>
    </row>
    <row r="14" spans="2:11" s="13" customFormat="1" ht="14.25" customHeight="1" x14ac:dyDescent="0.3">
      <c r="B14" s="57"/>
      <c r="C14" s="84"/>
      <c r="D14" s="52" t="str">
        <f>IF($E$6&lt;5,"",5)</f>
        <v/>
      </c>
      <c r="E14" s="61"/>
      <c r="F14" s="61"/>
      <c r="G14" s="45"/>
      <c r="H14" s="62" t="str">
        <f>IFERROR(E14/($E$5^D14),"")</f>
        <v/>
      </c>
      <c r="I14" s="62" t="str">
        <f t="shared" si="0"/>
        <v/>
      </c>
      <c r="K14" s="46"/>
    </row>
    <row r="15" spans="2:11" s="13" customFormat="1" ht="14.25" customHeight="1" x14ac:dyDescent="0.3">
      <c r="B15" s="57"/>
      <c r="C15" s="84"/>
      <c r="D15" s="52" t="str">
        <f>IF($E$6&lt;6,"",6)</f>
        <v/>
      </c>
      <c r="E15" s="61"/>
      <c r="F15" s="61"/>
      <c r="G15" s="45"/>
      <c r="H15" s="62" t="str">
        <f t="shared" si="1"/>
        <v/>
      </c>
      <c r="I15" s="62" t="str">
        <f>IFERROR(F15/($E$5^D15),"")</f>
        <v/>
      </c>
      <c r="K15" s="46"/>
    </row>
    <row r="16" spans="2:11" s="13" customFormat="1" ht="14.25" customHeight="1" x14ac:dyDescent="0.3">
      <c r="B16" s="57"/>
      <c r="C16" s="84"/>
      <c r="D16" s="52" t="str">
        <f>IF($E$6&lt;7,"",7)</f>
        <v/>
      </c>
      <c r="E16" s="61"/>
      <c r="F16" s="61"/>
      <c r="G16" s="45"/>
      <c r="H16" s="62" t="str">
        <f t="shared" si="1"/>
        <v/>
      </c>
      <c r="I16" s="62" t="str">
        <f t="shared" si="0"/>
        <v/>
      </c>
      <c r="K16" s="46"/>
    </row>
    <row r="17" spans="2:11" s="13" customFormat="1" ht="14.25" customHeight="1" x14ac:dyDescent="0.3">
      <c r="B17" s="57"/>
      <c r="C17" s="84"/>
      <c r="D17" s="52" t="str">
        <f>IF($E$6&lt;8,"",8)</f>
        <v/>
      </c>
      <c r="E17" s="61"/>
      <c r="F17" s="61"/>
      <c r="G17" s="45"/>
      <c r="H17" s="62" t="str">
        <f t="shared" si="1"/>
        <v/>
      </c>
      <c r="I17" s="62" t="str">
        <f t="shared" si="0"/>
        <v/>
      </c>
      <c r="K17" s="46"/>
    </row>
    <row r="18" spans="2:11" s="13" customFormat="1" ht="14.25" customHeight="1" x14ac:dyDescent="0.3">
      <c r="B18" s="57"/>
      <c r="C18" s="84"/>
      <c r="D18" s="52" t="str">
        <f>IF($E$6&lt;9,"",9)</f>
        <v/>
      </c>
      <c r="E18" s="61"/>
      <c r="F18" s="61"/>
      <c r="G18" s="45"/>
      <c r="H18" s="62" t="str">
        <f t="shared" si="1"/>
        <v/>
      </c>
      <c r="I18" s="62" t="str">
        <f t="shared" si="0"/>
        <v/>
      </c>
      <c r="K18" s="46"/>
    </row>
    <row r="19" spans="2:11" s="13" customFormat="1" ht="14.25" customHeight="1" x14ac:dyDescent="0.3">
      <c r="B19" s="57"/>
      <c r="C19" s="84"/>
      <c r="D19" s="52" t="str">
        <f>IF($E$6&lt;10,"",10)</f>
        <v/>
      </c>
      <c r="E19" s="61"/>
      <c r="F19" s="61"/>
      <c r="G19" s="45"/>
      <c r="H19" s="62" t="str">
        <f t="shared" si="1"/>
        <v/>
      </c>
      <c r="I19" s="62" t="str">
        <f t="shared" si="0"/>
        <v/>
      </c>
      <c r="K19" s="46"/>
    </row>
    <row r="20" spans="2:11" s="13" customFormat="1" ht="14.25" customHeight="1" x14ac:dyDescent="0.3">
      <c r="B20" s="57"/>
      <c r="C20" s="84"/>
      <c r="D20" s="52" t="str">
        <f>IF($E$6&lt;11,"",11)</f>
        <v/>
      </c>
      <c r="E20" s="61"/>
      <c r="F20" s="61"/>
      <c r="G20" s="45"/>
      <c r="H20" s="62" t="str">
        <f t="shared" si="1"/>
        <v/>
      </c>
      <c r="I20" s="62" t="str">
        <f t="shared" si="0"/>
        <v/>
      </c>
      <c r="K20" s="46"/>
    </row>
    <row r="21" spans="2:11" s="13" customFormat="1" ht="14.25" customHeight="1" x14ac:dyDescent="0.3">
      <c r="B21" s="57"/>
      <c r="C21" s="84"/>
      <c r="D21" s="52" t="str">
        <f>IF($E$6&lt;12,"",12)</f>
        <v/>
      </c>
      <c r="E21" s="61"/>
      <c r="F21" s="61"/>
      <c r="G21" s="45"/>
      <c r="H21" s="62" t="str">
        <f t="shared" si="1"/>
        <v/>
      </c>
      <c r="I21" s="62" t="str">
        <f t="shared" si="0"/>
        <v/>
      </c>
      <c r="K21" s="46"/>
    </row>
    <row r="22" spans="2:11" s="13" customFormat="1" ht="14.25" customHeight="1" x14ac:dyDescent="0.3">
      <c r="B22" s="57"/>
      <c r="C22" s="84"/>
      <c r="D22" s="52" t="str">
        <f>IF($E$6&lt;13,"",13)</f>
        <v/>
      </c>
      <c r="E22" s="61"/>
      <c r="F22" s="61"/>
      <c r="G22" s="45"/>
      <c r="H22" s="62" t="str">
        <f t="shared" si="1"/>
        <v/>
      </c>
      <c r="I22" s="62" t="str">
        <f t="shared" si="0"/>
        <v/>
      </c>
    </row>
    <row r="23" spans="2:11" s="13" customFormat="1" ht="14.25" customHeight="1" x14ac:dyDescent="0.3">
      <c r="B23" s="57"/>
      <c r="C23" s="84"/>
      <c r="D23" s="52" t="str">
        <f>IF($E$6&lt;14,"",14)</f>
        <v/>
      </c>
      <c r="E23" s="61"/>
      <c r="F23" s="61"/>
      <c r="G23" s="45"/>
      <c r="H23" s="62" t="str">
        <f t="shared" si="1"/>
        <v/>
      </c>
      <c r="I23" s="62" t="str">
        <f t="shared" si="0"/>
        <v/>
      </c>
    </row>
    <row r="24" spans="2:11" s="13" customFormat="1" ht="14.25" customHeight="1" x14ac:dyDescent="0.3">
      <c r="B24" s="57"/>
      <c r="C24" s="84"/>
      <c r="D24" s="52" t="str">
        <f>IF($E$6&lt;15,"",15)</f>
        <v/>
      </c>
      <c r="E24" s="61"/>
      <c r="F24" s="61"/>
      <c r="G24" s="45"/>
      <c r="H24" s="62" t="str">
        <f t="shared" si="1"/>
        <v/>
      </c>
      <c r="I24" s="62" t="str">
        <f t="shared" si="0"/>
        <v/>
      </c>
    </row>
    <row r="25" spans="2:11" s="13" customFormat="1" ht="14.25" customHeight="1" x14ac:dyDescent="0.3">
      <c r="B25" s="57"/>
      <c r="C25" s="84"/>
      <c r="D25" s="52" t="str">
        <f>IF($E$6&lt;16,"",16)</f>
        <v/>
      </c>
      <c r="E25" s="61"/>
      <c r="F25" s="61"/>
      <c r="G25" s="45"/>
      <c r="H25" s="62" t="str">
        <f t="shared" si="1"/>
        <v/>
      </c>
      <c r="I25" s="62" t="str">
        <f t="shared" si="0"/>
        <v/>
      </c>
    </row>
    <row r="26" spans="2:11" s="13" customFormat="1" ht="14.25" customHeight="1" x14ac:dyDescent="0.3">
      <c r="B26" s="57"/>
      <c r="C26" s="84"/>
      <c r="D26" s="52" t="str">
        <f>IF($E$6&lt;17,"",17)</f>
        <v/>
      </c>
      <c r="E26" s="61"/>
      <c r="F26" s="61"/>
      <c r="G26" s="45"/>
      <c r="H26" s="62" t="str">
        <f t="shared" si="1"/>
        <v/>
      </c>
      <c r="I26" s="62" t="str">
        <f t="shared" si="0"/>
        <v/>
      </c>
    </row>
    <row r="27" spans="2:11" s="13" customFormat="1" ht="16.95" customHeight="1" x14ac:dyDescent="0.3">
      <c r="B27" s="57"/>
      <c r="D27" s="52" t="str">
        <f>IF($E$6&lt;18,"",18)</f>
        <v/>
      </c>
      <c r="E27" s="61"/>
      <c r="F27" s="61"/>
      <c r="H27" s="62" t="str">
        <f t="shared" si="1"/>
        <v/>
      </c>
      <c r="I27" s="62" t="str">
        <f t="shared" si="0"/>
        <v/>
      </c>
    </row>
    <row r="28" spans="2:11" s="13" customFormat="1" ht="15.6" x14ac:dyDescent="0.3">
      <c r="B28" s="58"/>
      <c r="C28" s="17"/>
      <c r="D28" s="52" t="str">
        <f>IF($E$6&lt;19,"",19)</f>
        <v/>
      </c>
      <c r="E28" s="61"/>
      <c r="F28" s="61"/>
      <c r="G28" s="17"/>
      <c r="H28" s="62" t="str">
        <f t="shared" si="1"/>
        <v/>
      </c>
      <c r="I28" s="62" t="str">
        <f t="shared" si="0"/>
        <v/>
      </c>
    </row>
    <row r="29" spans="2:11" s="13" customFormat="1" ht="15.6" x14ac:dyDescent="0.3">
      <c r="B29" s="58"/>
      <c r="C29" s="17"/>
      <c r="D29" s="52" t="str">
        <f>IF($E$6&lt;20,"",20)</f>
        <v/>
      </c>
      <c r="E29" s="61"/>
      <c r="F29" s="61"/>
      <c r="G29" s="17"/>
      <c r="H29" s="62" t="str">
        <f t="shared" si="1"/>
        <v/>
      </c>
      <c r="I29" s="62" t="str">
        <f t="shared" si="0"/>
        <v/>
      </c>
    </row>
    <row r="30" spans="2:11" s="13" customFormat="1" ht="15.6" x14ac:dyDescent="0.3">
      <c r="B30" s="58"/>
      <c r="C30" s="17"/>
      <c r="D30" s="52" t="str">
        <f>IF($E$6&lt;21,"",21)</f>
        <v/>
      </c>
      <c r="E30" s="61"/>
      <c r="F30" s="61"/>
      <c r="G30" s="17"/>
      <c r="H30" s="62" t="str">
        <f>IFERROR(E30/($E$5^D30),"")</f>
        <v/>
      </c>
      <c r="I30" s="62" t="str">
        <f t="shared" si="0"/>
        <v/>
      </c>
    </row>
    <row r="31" spans="2:11" s="13" customFormat="1" ht="15.6" x14ac:dyDescent="0.3">
      <c r="B31" s="58"/>
      <c r="C31" s="17"/>
      <c r="D31" s="52" t="str">
        <f>IF($E$6&lt;22,"",22)</f>
        <v/>
      </c>
      <c r="E31" s="61"/>
      <c r="F31" s="61"/>
      <c r="G31" s="17"/>
      <c r="H31" s="62" t="str">
        <f t="shared" si="1"/>
        <v/>
      </c>
      <c r="I31" s="62" t="str">
        <f t="shared" si="0"/>
        <v/>
      </c>
    </row>
    <row r="32" spans="2:11" s="13" customFormat="1" ht="15.6" x14ac:dyDescent="0.3">
      <c r="B32" s="58"/>
      <c r="C32" s="17"/>
      <c r="D32" s="52" t="str">
        <f>IF($E$6&lt;23,"",23)</f>
        <v/>
      </c>
      <c r="E32" s="61"/>
      <c r="F32" s="61"/>
      <c r="G32" s="17"/>
      <c r="H32" s="62" t="str">
        <f t="shared" si="1"/>
        <v/>
      </c>
      <c r="I32" s="62" t="str">
        <f>IFERROR(F33/($E$5^D32),"")</f>
        <v/>
      </c>
    </row>
    <row r="33" spans="2:9" s="13" customFormat="1" ht="15.6" x14ac:dyDescent="0.3">
      <c r="B33" s="58"/>
      <c r="C33" s="17"/>
      <c r="D33" s="52" t="str">
        <f>IF($E$6&lt;24,"",24)</f>
        <v/>
      </c>
      <c r="E33" s="61"/>
      <c r="F33" s="61"/>
      <c r="G33" s="17"/>
      <c r="H33" s="62" t="str">
        <f t="shared" si="1"/>
        <v/>
      </c>
      <c r="I33" s="62" t="str">
        <f>IFERROR(F34/($E$5^D33),"")</f>
        <v/>
      </c>
    </row>
    <row r="34" spans="2:9" s="13" customFormat="1" ht="15.6" x14ac:dyDescent="0.3">
      <c r="B34" s="58"/>
      <c r="C34" s="17"/>
      <c r="D34" s="52" t="str">
        <f>IF($E$6&lt;25,"",25)</f>
        <v/>
      </c>
      <c r="E34" s="61"/>
      <c r="F34" s="61"/>
      <c r="G34" s="17"/>
      <c r="H34" s="62" t="str">
        <f t="shared" si="1"/>
        <v/>
      </c>
      <c r="I34" s="62" t="str">
        <f>IFERROR(F35/($E$5^D34),"")</f>
        <v/>
      </c>
    </row>
    <row r="35" spans="2:9" s="13" customFormat="1" ht="15.6" x14ac:dyDescent="0.3">
      <c r="B35" s="58"/>
      <c r="C35" s="17"/>
      <c r="D35" s="52" t="str">
        <f>IF($E$6&lt;26,"",26)</f>
        <v/>
      </c>
      <c r="E35" s="61"/>
      <c r="F35" s="61"/>
      <c r="G35" s="17"/>
      <c r="H35" s="62" t="str">
        <f t="shared" si="1"/>
        <v/>
      </c>
      <c r="I35" s="62" t="str">
        <f>IFERROR(F36/($E$5^D35),"")</f>
        <v/>
      </c>
    </row>
    <row r="36" spans="2:9" s="13" customFormat="1" ht="15.6" x14ac:dyDescent="0.3">
      <c r="B36" s="58"/>
      <c r="C36" s="17"/>
      <c r="D36" s="52" t="str">
        <f>IF($E$6&lt;27,"",27)</f>
        <v/>
      </c>
      <c r="E36" s="61"/>
      <c r="F36" s="61"/>
      <c r="G36" s="17"/>
      <c r="H36" s="62" t="str">
        <f t="shared" si="1"/>
        <v/>
      </c>
      <c r="I36" s="62" t="str">
        <f>IFERROR(F37/($E$5^D36),"")</f>
        <v/>
      </c>
    </row>
    <row r="37" spans="2:9" s="13" customFormat="1" ht="15.6" x14ac:dyDescent="0.3">
      <c r="B37" s="58"/>
      <c r="C37" s="17"/>
      <c r="D37" s="52" t="str">
        <f>IF($E$6&lt;28,"",28)</f>
        <v/>
      </c>
      <c r="E37" s="61"/>
      <c r="F37" s="61"/>
      <c r="G37" s="17"/>
      <c r="H37" s="62" t="str">
        <f t="shared" si="1"/>
        <v/>
      </c>
      <c r="I37" s="62" t="str">
        <f t="shared" si="0"/>
        <v/>
      </c>
    </row>
    <row r="38" spans="2:9" s="13" customFormat="1" ht="15.6" x14ac:dyDescent="0.3">
      <c r="B38" s="58"/>
      <c r="C38" s="16"/>
      <c r="D38" s="52" t="str">
        <f>IF($E$6&lt;29,"",29)</f>
        <v/>
      </c>
      <c r="E38" s="61"/>
      <c r="F38" s="61"/>
      <c r="G38" s="16"/>
      <c r="H38" s="62" t="str">
        <f t="shared" si="1"/>
        <v/>
      </c>
      <c r="I38" s="62" t="str">
        <f t="shared" si="0"/>
        <v/>
      </c>
    </row>
    <row r="39" spans="2:9" s="15" customFormat="1" ht="15.6" x14ac:dyDescent="0.3">
      <c r="B39" s="59"/>
      <c r="C39" s="49"/>
      <c r="D39" s="52" t="str">
        <f>IF($E$6&lt;30,"",30)</f>
        <v/>
      </c>
      <c r="E39" s="61"/>
      <c r="F39" s="61"/>
      <c r="G39" s="42"/>
      <c r="H39" s="62" t="str">
        <f t="shared" si="1"/>
        <v/>
      </c>
      <c r="I39" s="62" t="str">
        <f t="shared" si="0"/>
        <v/>
      </c>
    </row>
    <row r="40" spans="2:9" s="15" customFormat="1" ht="23.25" customHeight="1" x14ac:dyDescent="0.3">
      <c r="B40" s="60" t="s">
        <v>2</v>
      </c>
      <c r="C40" s="55">
        <f>IF(SUM(C10:C11)&lt;5000000,0,IF(SUM(C10:C11)&gt;20000000,0,SUM(C10:C11)))</f>
        <v>0</v>
      </c>
      <c r="D40" s="18" t="s">
        <v>2</v>
      </c>
      <c r="E40" s="54">
        <f>SUM(E10:E39)</f>
        <v>0</v>
      </c>
      <c r="F40" s="54">
        <f>SUM(F10:F39)</f>
        <v>0</v>
      </c>
      <c r="G40" s="63">
        <f>SUM(G10:G11)</f>
        <v>0</v>
      </c>
      <c r="H40" s="63">
        <f>SUM(H10:H39)</f>
        <v>0</v>
      </c>
      <c r="I40" s="63">
        <f>SUM(I10:I39)</f>
        <v>0</v>
      </c>
    </row>
    <row r="41" spans="2:9" s="15" customFormat="1" ht="27" customHeight="1" x14ac:dyDescent="0.3">
      <c r="C41" s="85"/>
      <c r="D41" s="85"/>
      <c r="E41" s="85"/>
      <c r="F41" s="43"/>
      <c r="G41" s="43"/>
      <c r="H41" s="43"/>
    </row>
    <row r="42" spans="2:9" s="13" customFormat="1" ht="10.199999999999999" x14ac:dyDescent="0.3"/>
    <row r="43" spans="2:9" s="13" customFormat="1" ht="10.199999999999999" x14ac:dyDescent="0.3"/>
    <row r="44" spans="2:9" s="13" customFormat="1" ht="13.2" x14ac:dyDescent="0.3">
      <c r="B44" s="14"/>
    </row>
    <row r="45" spans="2:9" s="13" customFormat="1" ht="10.199999999999999" x14ac:dyDescent="0.3"/>
  </sheetData>
  <sheetProtection algorithmName="SHA-512" hashValue="SB13fCmQmDYu0lL+O3yNaR9GAhKunekRTwjn525PD3kisqVrODHX8LTDL/+ybGyqGtNKEprLbpwjdwvq8LhOJQ==" saltValue="SznwHlrxCmRPC4PvOqeppg==" spinCount="100000" sheet="1" formatCells="0"/>
  <dataConsolidate/>
  <mergeCells count="9">
    <mergeCell ref="C12:C26"/>
    <mergeCell ref="C41:E41"/>
    <mergeCell ref="B2:H2"/>
    <mergeCell ref="B4:D4"/>
    <mergeCell ref="B5:D5"/>
    <mergeCell ref="B8:B9"/>
    <mergeCell ref="B6:D6"/>
    <mergeCell ref="D8:D9"/>
    <mergeCell ref="G7:I7"/>
  </mergeCells>
  <dataValidations count="2">
    <dataValidation type="whole" allowBlank="1" showErrorMessage="1" sqref="E4" xr:uid="{65CFD874-6B27-40DD-8006-D2862E6E481B}">
      <formula1>2</formula1>
      <formula2>2</formula2>
    </dataValidation>
    <dataValidation type="list" allowBlank="1" showInputMessage="1" showErrorMessage="1" sqref="E6" xr:uid="{1601618F-0DD3-4A77-A198-C11FB74642D0}">
      <formula1>"1,2,3,4,5,6,7,8,9,10,11,12,13,14,15,16,17,18,19,20,21,22,23,24,25,26,27,28,29,30"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8DA7-4E6C-4794-86E2-F865B4DFFF9B}">
  <sheetPr>
    <tabColor rgb="FF92D050"/>
    <pageSetUpPr fitToPage="1"/>
  </sheetPr>
  <dimension ref="A1:AJ87"/>
  <sheetViews>
    <sheetView tabSelected="1" topLeftCell="A5" zoomScale="80" zoomScaleNormal="80" workbookViewId="0">
      <selection activeCell="K18" sqref="K18"/>
    </sheetView>
  </sheetViews>
  <sheetFormatPr defaultRowHeight="14.4" x14ac:dyDescent="0.3"/>
  <cols>
    <col min="1" max="2" width="6.44140625" style="1" customWidth="1"/>
    <col min="3" max="3" width="2.6640625" customWidth="1"/>
    <col min="4" max="4" width="72" customWidth="1"/>
    <col min="5" max="5" width="7.33203125" style="28" customWidth="1"/>
    <col min="6" max="6" width="39.6640625" bestFit="1" customWidth="1"/>
    <col min="7" max="7" width="16.33203125" customWidth="1"/>
    <col min="8" max="8" width="8.88671875" style="1"/>
    <col min="9" max="9" width="15.44140625" style="1" bestFit="1" customWidth="1"/>
    <col min="10" max="10" width="8.88671875" style="1"/>
    <col min="11" max="11" width="13.109375" style="1" bestFit="1" customWidth="1"/>
    <col min="12" max="36" width="8.88671875" style="1"/>
  </cols>
  <sheetData>
    <row r="1" spans="3:11" s="1" customFormat="1" x14ac:dyDescent="0.3">
      <c r="E1" s="11"/>
    </row>
    <row r="2" spans="3:11" s="1" customFormat="1" x14ac:dyDescent="0.3">
      <c r="E2" s="11"/>
    </row>
    <row r="3" spans="3:11" s="1" customFormat="1" x14ac:dyDescent="0.3">
      <c r="E3" s="11"/>
    </row>
    <row r="4" spans="3:11" s="1" customFormat="1" x14ac:dyDescent="0.3">
      <c r="E4" s="11"/>
    </row>
    <row r="5" spans="3:11" ht="33" customHeight="1" x14ac:dyDescent="0.3">
      <c r="C5" s="97" t="s">
        <v>17</v>
      </c>
      <c r="D5" s="97"/>
      <c r="E5" s="97"/>
      <c r="F5" s="97"/>
      <c r="G5" s="98"/>
    </row>
    <row r="6" spans="3:11" ht="21" x14ac:dyDescent="0.4">
      <c r="C6" s="35"/>
      <c r="D6" s="41"/>
      <c r="E6" s="36"/>
      <c r="F6" s="41"/>
      <c r="G6" s="39"/>
    </row>
    <row r="7" spans="3:11" ht="21.6" thickBot="1" x14ac:dyDescent="0.45">
      <c r="C7" s="35"/>
      <c r="D7" s="38" t="s">
        <v>16</v>
      </c>
      <c r="E7" s="36"/>
      <c r="F7" s="65">
        <f>+'2.Modello calcolo'!C40</f>
        <v>0</v>
      </c>
      <c r="G7" s="39"/>
    </row>
    <row r="8" spans="3:11" ht="21.6" thickTop="1" x14ac:dyDescent="0.4">
      <c r="C8" s="35"/>
      <c r="D8" s="33"/>
      <c r="E8" s="36"/>
      <c r="F8" s="66"/>
      <c r="G8" s="39"/>
    </row>
    <row r="9" spans="3:11" ht="21.6" thickBot="1" x14ac:dyDescent="0.45">
      <c r="C9" s="35"/>
      <c r="D9" s="38" t="s">
        <v>15</v>
      </c>
      <c r="E9" s="36"/>
      <c r="F9" s="67">
        <f>+'2.Modello calcolo'!G40</f>
        <v>0</v>
      </c>
      <c r="G9" s="39"/>
    </row>
    <row r="10" spans="3:11" ht="21.6" thickTop="1" x14ac:dyDescent="0.4">
      <c r="C10" s="35"/>
      <c r="D10" s="33"/>
      <c r="E10" s="36"/>
      <c r="F10" s="66"/>
      <c r="G10" s="39"/>
    </row>
    <row r="11" spans="3:11" s="1" customFormat="1" ht="21.6" thickBot="1" x14ac:dyDescent="0.45">
      <c r="C11" s="35"/>
      <c r="D11" s="38" t="s">
        <v>14</v>
      </c>
      <c r="E11" s="36"/>
      <c r="F11" s="51">
        <f>+'2.Modello calcolo'!H40</f>
        <v>0</v>
      </c>
      <c r="G11" s="39"/>
    </row>
    <row r="12" spans="3:11" s="1" customFormat="1" ht="21.6" thickTop="1" x14ac:dyDescent="0.4">
      <c r="C12" s="35"/>
      <c r="D12" s="33"/>
      <c r="E12" s="36"/>
      <c r="F12" s="66"/>
      <c r="G12" s="39"/>
      <c r="I12" s="40"/>
      <c r="K12" s="40"/>
    </row>
    <row r="13" spans="3:11" s="1" customFormat="1" ht="21.6" thickBot="1" x14ac:dyDescent="0.45">
      <c r="C13" s="35"/>
      <c r="D13" s="38" t="s">
        <v>13</v>
      </c>
      <c r="E13" s="36"/>
      <c r="F13" s="51">
        <f>+'2.Modello calcolo'!I40</f>
        <v>0</v>
      </c>
      <c r="G13" s="39"/>
    </row>
    <row r="14" spans="3:11" s="1" customFormat="1" ht="21.6" thickTop="1" x14ac:dyDescent="0.4">
      <c r="C14" s="35"/>
      <c r="D14" s="33"/>
      <c r="E14" s="36"/>
      <c r="F14" s="66"/>
      <c r="G14" s="39"/>
    </row>
    <row r="15" spans="3:11" s="1" customFormat="1" ht="21.6" thickBot="1" x14ac:dyDescent="0.45">
      <c r="C15" s="35"/>
      <c r="D15" s="38" t="s">
        <v>12</v>
      </c>
      <c r="E15" s="36"/>
      <c r="F15" s="68">
        <f>IF(F13-F11&lt;0,0,F13-F11)</f>
        <v>0</v>
      </c>
      <c r="G15" s="32"/>
    </row>
    <row r="16" spans="3:11" s="1" customFormat="1" ht="21.6" thickTop="1" x14ac:dyDescent="0.4">
      <c r="C16" s="35"/>
      <c r="D16" s="34"/>
      <c r="E16" s="34"/>
      <c r="F16" s="69"/>
      <c r="G16" s="32"/>
    </row>
    <row r="17" spans="3:9" s="1" customFormat="1" ht="21.6" thickBot="1" x14ac:dyDescent="0.45">
      <c r="C17" s="35"/>
      <c r="D17" s="38" t="s">
        <v>11</v>
      </c>
      <c r="E17" s="36"/>
      <c r="F17" s="51">
        <f>IF(+F9-F15&lt;0,0,F9-F15)</f>
        <v>0</v>
      </c>
      <c r="G17" s="32"/>
    </row>
    <row r="18" spans="3:9" s="1" customFormat="1" ht="21.6" thickTop="1" x14ac:dyDescent="0.4">
      <c r="C18" s="35"/>
      <c r="D18" s="34"/>
      <c r="E18" s="34"/>
      <c r="F18" s="69"/>
      <c r="G18" s="32"/>
    </row>
    <row r="19" spans="3:9" s="1" customFormat="1" ht="21.6" thickBot="1" x14ac:dyDescent="0.45">
      <c r="C19" s="35"/>
      <c r="D19" s="38" t="s">
        <v>10</v>
      </c>
      <c r="E19" s="36"/>
      <c r="F19" s="70" t="str">
        <f>IFERROR((F17/F9),"")</f>
        <v/>
      </c>
      <c r="G19" s="32"/>
    </row>
    <row r="20" spans="3:9" s="1" customFormat="1" ht="21.6" thickTop="1" x14ac:dyDescent="0.4">
      <c r="C20" s="35"/>
      <c r="D20" s="34"/>
      <c r="E20" s="34"/>
      <c r="F20" s="69"/>
      <c r="G20" s="32"/>
    </row>
    <row r="21" spans="3:9" s="1" customFormat="1" ht="21.6" thickBot="1" x14ac:dyDescent="0.45">
      <c r="C21" s="35"/>
      <c r="D21" s="37" t="s">
        <v>9</v>
      </c>
      <c r="E21" s="36"/>
      <c r="F21" s="71" t="str">
        <f>IFERROR(IF(F7*F19&gt;10000000,10000000,F7*F19),"")</f>
        <v/>
      </c>
      <c r="G21" s="32"/>
    </row>
    <row r="22" spans="3:9" s="1" customFormat="1" ht="21.6" thickTop="1" x14ac:dyDescent="0.4">
      <c r="C22" s="35"/>
      <c r="D22" s="34"/>
      <c r="E22" s="34"/>
      <c r="F22" s="33"/>
      <c r="G22" s="32"/>
      <c r="I22" s="48"/>
    </row>
    <row r="23" spans="3:9" s="1" customFormat="1" ht="21.6" thickBot="1" x14ac:dyDescent="0.35">
      <c r="C23" s="31"/>
      <c r="D23" s="95"/>
      <c r="E23" s="95"/>
      <c r="F23" s="95"/>
      <c r="G23" s="96"/>
    </row>
    <row r="24" spans="3:9" s="1" customFormat="1" x14ac:dyDescent="0.3">
      <c r="E24" s="11"/>
    </row>
    <row r="25" spans="3:9" s="1" customFormat="1" x14ac:dyDescent="0.3">
      <c r="E25" s="11"/>
    </row>
    <row r="26" spans="3:9" s="1" customFormat="1" x14ac:dyDescent="0.3">
      <c r="E26" s="11"/>
    </row>
    <row r="27" spans="3:9" s="1" customFormat="1" x14ac:dyDescent="0.3">
      <c r="E27" s="11"/>
    </row>
    <row r="28" spans="3:9" s="1" customFormat="1" x14ac:dyDescent="0.3">
      <c r="E28" s="11"/>
    </row>
    <row r="29" spans="3:9" s="1" customFormat="1" x14ac:dyDescent="0.3">
      <c r="E29" s="11"/>
    </row>
    <row r="30" spans="3:9" s="1" customFormat="1" x14ac:dyDescent="0.3">
      <c r="E30" s="11"/>
    </row>
    <row r="31" spans="3:9" s="1" customFormat="1" x14ac:dyDescent="0.3">
      <c r="E31" s="11"/>
    </row>
    <row r="32" spans="3:9" s="1" customFormat="1" x14ac:dyDescent="0.3">
      <c r="E32" s="11"/>
    </row>
    <row r="33" spans="5:5" s="1" customFormat="1" x14ac:dyDescent="0.3">
      <c r="E33" s="11"/>
    </row>
    <row r="34" spans="5:5" s="1" customFormat="1" x14ac:dyDescent="0.3">
      <c r="E34" s="11"/>
    </row>
    <row r="35" spans="5:5" s="1" customFormat="1" x14ac:dyDescent="0.3">
      <c r="E35" s="11"/>
    </row>
    <row r="36" spans="5:5" s="1" customFormat="1" x14ac:dyDescent="0.3">
      <c r="E36" s="11"/>
    </row>
    <row r="37" spans="5:5" s="1" customFormat="1" x14ac:dyDescent="0.3">
      <c r="E37" s="11"/>
    </row>
    <row r="38" spans="5:5" s="1" customFormat="1" x14ac:dyDescent="0.3">
      <c r="E38" s="11"/>
    </row>
    <row r="39" spans="5:5" s="1" customFormat="1" x14ac:dyDescent="0.3">
      <c r="E39" s="11"/>
    </row>
    <row r="40" spans="5:5" s="1" customFormat="1" x14ac:dyDescent="0.3">
      <c r="E40" s="11"/>
    </row>
    <row r="41" spans="5:5" s="1" customFormat="1" x14ac:dyDescent="0.3">
      <c r="E41" s="11"/>
    </row>
    <row r="42" spans="5:5" s="1" customFormat="1" x14ac:dyDescent="0.3">
      <c r="E42" s="11"/>
    </row>
    <row r="43" spans="5:5" s="1" customFormat="1" x14ac:dyDescent="0.3">
      <c r="E43" s="11"/>
    </row>
    <row r="44" spans="5:5" s="1" customFormat="1" x14ac:dyDescent="0.3">
      <c r="E44" s="11"/>
    </row>
    <row r="45" spans="5:5" s="1" customFormat="1" x14ac:dyDescent="0.3">
      <c r="E45" s="11"/>
    </row>
    <row r="46" spans="5:5" s="1" customFormat="1" x14ac:dyDescent="0.3">
      <c r="E46" s="11"/>
    </row>
    <row r="47" spans="5:5" s="1" customFormat="1" x14ac:dyDescent="0.3">
      <c r="E47" s="11"/>
    </row>
    <row r="48" spans="5:5" s="1" customFormat="1" x14ac:dyDescent="0.3">
      <c r="E48" s="11"/>
    </row>
    <row r="49" spans="5:5" s="1" customFormat="1" x14ac:dyDescent="0.3">
      <c r="E49" s="11"/>
    </row>
    <row r="50" spans="5:5" s="1" customFormat="1" x14ac:dyDescent="0.3">
      <c r="E50" s="11"/>
    </row>
    <row r="51" spans="5:5" s="1" customFormat="1" x14ac:dyDescent="0.3">
      <c r="E51" s="11"/>
    </row>
    <row r="52" spans="5:5" s="1" customFormat="1" x14ac:dyDescent="0.3">
      <c r="E52" s="11"/>
    </row>
    <row r="53" spans="5:5" s="1" customFormat="1" x14ac:dyDescent="0.3">
      <c r="E53" s="11"/>
    </row>
    <row r="54" spans="5:5" s="1" customFormat="1" x14ac:dyDescent="0.3">
      <c r="E54" s="11"/>
    </row>
    <row r="55" spans="5:5" s="1" customFormat="1" x14ac:dyDescent="0.3">
      <c r="E55" s="11"/>
    </row>
    <row r="56" spans="5:5" s="1" customFormat="1" x14ac:dyDescent="0.3">
      <c r="E56" s="11"/>
    </row>
    <row r="57" spans="5:5" s="1" customFormat="1" x14ac:dyDescent="0.3">
      <c r="E57" s="11"/>
    </row>
    <row r="58" spans="5:5" s="1" customFormat="1" x14ac:dyDescent="0.3">
      <c r="E58" s="11"/>
    </row>
    <row r="59" spans="5:5" s="1" customFormat="1" x14ac:dyDescent="0.3">
      <c r="E59" s="11"/>
    </row>
    <row r="60" spans="5:5" s="1" customFormat="1" x14ac:dyDescent="0.3">
      <c r="E60" s="11"/>
    </row>
    <row r="61" spans="5:5" s="1" customFormat="1" x14ac:dyDescent="0.3">
      <c r="E61" s="11"/>
    </row>
    <row r="62" spans="5:5" s="1" customFormat="1" x14ac:dyDescent="0.3">
      <c r="E62" s="11"/>
    </row>
    <row r="63" spans="5:5" s="1" customFormat="1" x14ac:dyDescent="0.3">
      <c r="E63" s="11"/>
    </row>
    <row r="64" spans="5:5" s="1" customFormat="1" x14ac:dyDescent="0.3">
      <c r="E64" s="11"/>
    </row>
    <row r="65" spans="5:5" s="1" customFormat="1" x14ac:dyDescent="0.3">
      <c r="E65" s="11"/>
    </row>
    <row r="66" spans="5:5" s="1" customFormat="1" x14ac:dyDescent="0.3">
      <c r="E66" s="11"/>
    </row>
    <row r="67" spans="5:5" s="1" customFormat="1" x14ac:dyDescent="0.3">
      <c r="E67" s="11"/>
    </row>
    <row r="68" spans="5:5" s="1" customFormat="1" x14ac:dyDescent="0.3">
      <c r="E68" s="11"/>
    </row>
    <row r="69" spans="5:5" s="1" customFormat="1" x14ac:dyDescent="0.3">
      <c r="E69" s="11"/>
    </row>
    <row r="70" spans="5:5" s="1" customFormat="1" x14ac:dyDescent="0.3">
      <c r="E70" s="11"/>
    </row>
    <row r="71" spans="5:5" s="1" customFormat="1" x14ac:dyDescent="0.3">
      <c r="E71" s="11"/>
    </row>
    <row r="72" spans="5:5" s="1" customFormat="1" x14ac:dyDescent="0.3">
      <c r="E72" s="11"/>
    </row>
    <row r="73" spans="5:5" s="1" customFormat="1" x14ac:dyDescent="0.3">
      <c r="E73" s="11"/>
    </row>
    <row r="74" spans="5:5" s="1" customFormat="1" x14ac:dyDescent="0.3">
      <c r="E74" s="11"/>
    </row>
    <row r="75" spans="5:5" s="1" customFormat="1" x14ac:dyDescent="0.3">
      <c r="E75" s="11"/>
    </row>
    <row r="76" spans="5:5" s="1" customFormat="1" x14ac:dyDescent="0.3">
      <c r="E76" s="11"/>
    </row>
    <row r="77" spans="5:5" s="1" customFormat="1" x14ac:dyDescent="0.3">
      <c r="E77" s="11"/>
    </row>
    <row r="78" spans="5:5" s="1" customFormat="1" x14ac:dyDescent="0.3">
      <c r="E78" s="11"/>
    </row>
    <row r="79" spans="5:5" s="1" customFormat="1" x14ac:dyDescent="0.3">
      <c r="E79" s="11"/>
    </row>
    <row r="80" spans="5:5" s="1" customFormat="1" x14ac:dyDescent="0.3">
      <c r="E80" s="11"/>
    </row>
    <row r="81" spans="1:36" s="1" customFormat="1" x14ac:dyDescent="0.3">
      <c r="E81" s="11"/>
    </row>
    <row r="82" spans="1:36" s="29" customFormat="1" x14ac:dyDescent="0.3">
      <c r="A82" s="1"/>
      <c r="B82" s="1"/>
      <c r="E82" s="30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s="29" customFormat="1" x14ac:dyDescent="0.3">
      <c r="A83" s="1"/>
      <c r="B83" s="1"/>
      <c r="E83" s="30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s="29" customFormat="1" x14ac:dyDescent="0.3">
      <c r="A84" s="1"/>
      <c r="B84" s="1"/>
      <c r="E84" s="30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s="29" customFormat="1" x14ac:dyDescent="0.3">
      <c r="A85" s="1"/>
      <c r="B85" s="1"/>
      <c r="E85" s="30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s="29" customFormat="1" x14ac:dyDescent="0.3">
      <c r="A86" s="1"/>
      <c r="B86" s="1"/>
      <c r="E86" s="30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s="29" customFormat="1" x14ac:dyDescent="0.3">
      <c r="A87" s="1"/>
      <c r="B87" s="1"/>
      <c r="E87" s="30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</sheetData>
  <mergeCells count="2">
    <mergeCell ref="D23:G23"/>
    <mergeCell ref="C5:G5"/>
  </mergeCells>
  <pageMargins left="0.7" right="0.7" top="0.75" bottom="0.7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03955909674446833E8E311F8685E1" ma:contentTypeVersion="2" ma:contentTypeDescription="Creare un nuovo documento." ma:contentTypeScope="" ma:versionID="82a902a5d5d2a7744233883e344e97e6">
  <xsd:schema xmlns:xsd="http://www.w3.org/2001/XMLSchema" xmlns:xs="http://www.w3.org/2001/XMLSchema" xmlns:p="http://schemas.microsoft.com/office/2006/metadata/properties" xmlns:ns2="7966772c-d714-4cd5-98c8-c2e5274d6bbe" targetNamespace="http://schemas.microsoft.com/office/2006/metadata/properties" ma:root="true" ma:fieldsID="52acfac4968ee8d178f8c6d7c09fbf73" ns2:_="">
    <xsd:import namespace="7966772c-d714-4cd5-98c8-c2e5274d6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6772c-d714-4cd5-98c8-c2e5274d6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5ACD8B1-8892-458C-B42C-824E0304D69F}"/>
</file>

<file path=customXml/itemProps2.xml><?xml version="1.0" encoding="utf-8"?>
<ds:datastoreItem xmlns:ds="http://schemas.openxmlformats.org/officeDocument/2006/customXml" ds:itemID="{B9EE6A8C-EF75-407E-BF60-C9BA18094E94}"/>
</file>

<file path=customXml/itemProps3.xml><?xml version="1.0" encoding="utf-8"?>
<ds:datastoreItem xmlns:ds="http://schemas.openxmlformats.org/officeDocument/2006/customXml" ds:itemID="{8A35C68C-2922-4484-A6A5-3B3CDAD3A1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1.Frontespizio</vt:lpstr>
      <vt:lpstr>2.Modello calcolo</vt:lpstr>
      <vt:lpstr>3.Calcolo agevolazione</vt:lpstr>
      <vt:lpstr>'1.Frontespizio'!Area_stampa</vt:lpstr>
      <vt:lpstr>'2.Modello calcolo'!Area_stampa</vt:lpstr>
      <vt:lpstr>'3.Calcolo agevolazione'!Area_stampa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Invitalia</dc:creator>
  <cp:lastModifiedBy>CC</cp:lastModifiedBy>
  <dcterms:created xsi:type="dcterms:W3CDTF">2015-06-05T18:19:34Z</dcterms:created>
  <dcterms:modified xsi:type="dcterms:W3CDTF">2022-10-14T13:31:48Z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0x0101008703955909674446833E8E311F8685E1</vt:lpwstr>
  </property>
</Properties>
</file>