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https://invitalia.sharepoint.com/sites/NITO2.0/Documenti condivisi/General/ISTRUTTORIA/02 MODULISTICA/04 CALCOLO AGEVOLAZIONI/"/>
    </mc:Choice>
  </mc:AlternateContent>
  <xr:revisionPtr revIDLastSave="81" documentId="13_ncr:1_{EC96E143-7F4E-4CCB-86AE-6D15969464E1}" xr6:coauthVersionLast="47" xr6:coauthVersionMax="47" xr10:uidLastSave="{0A350B24-2666-4AEF-9201-A0A38C43BE2F}"/>
  <workbookProtection workbookAlgorithmName="SHA-512" workbookHashValue="blWy+1uGBqsXDI0G00XJpqKqIOsePSAt4n/V12+wvBzS9XnEm3OM80QhIn9B3+UODRjfS9KgWel0btrT+zQPeg==" workbookSaltValue="4TfrDDTTmGU2lfBrkJi3EQ==" workbookSpinCount="100000" lockStructure="1"/>
  <bookViews>
    <workbookView showHorizontalScroll="0" showVerticalScroll="0" showSheetTabs="0" xWindow="-28920" yWindow="-120" windowWidth="29040" windowHeight="15840" xr2:uid="{00000000-000D-0000-FFFF-FFFF00000000}"/>
  </bookViews>
  <sheets>
    <sheet name="Foglio1" sheetId="10" r:id="rId1"/>
    <sheet name="Comuni_107_3_C" sheetId="8" state="hidden" r:id="rId2"/>
  </sheets>
  <definedNames>
    <definedName name="Abruzzo">Comuni_107_3_C!$BL$3:$BL$7</definedName>
    <definedName name="Ancona">Comuni_107_3_C!$BB$3:$BB$15</definedName>
    <definedName name="_xlnm.Print_Area" localSheetId="0">Foglio1!$A$1:$M$87</definedName>
    <definedName name="Arezzo">Comuni_107_3_C!$AU$3:$AU$7</definedName>
    <definedName name="Ascoli_Piceno">Comuni_107_3_C!$BD$3:$BD$33</definedName>
    <definedName name="Belluno">Comuni_107_3_C!$AB$3:$AB$28</definedName>
    <definedName name="Biella">Comuni_107_3_C!$M$3:$M$37</definedName>
    <definedName name="Campobasso">Comuni_107_3_C!$BD$3:$BD$28</definedName>
    <definedName name="Chieti">Comuni_107_3_C!$BP$3:$BP$32</definedName>
    <definedName name="Como">Comuni_107_3_C!$S$3:$S$24</definedName>
    <definedName name="Cremona">Comuni_107_3_C!$V$3:$V$14</definedName>
    <definedName name="Emilia_Romagna">Comuni_107_3_C!$AL$3:$AL$5</definedName>
    <definedName name="Fermo">Comuni_107_3_C!$BE$3:$BE$33</definedName>
    <definedName name="Ferrara">Comuni_107_3_C!$AN$3:$AN$19</definedName>
    <definedName name="Friuli_Venezia_Giulia">Comuni_107_3_C!$AC$3:$AC$6</definedName>
    <definedName name="Frosinone">Comuni_107_3_C!$BJ$3:$BJ$14</definedName>
    <definedName name="Genova">Comuni_107_3_C!$AK$3:$AK$26</definedName>
    <definedName name="Gorizia">Comuni_107_3_C!$AE$3:$AE$14</definedName>
    <definedName name="Grosseto">Comuni_107_3_C!$AV$3:$AV$7</definedName>
    <definedName name="Imperia">Comuni_107_3_C!$AI$3:$AI$24</definedName>
    <definedName name="Isernia">Comuni_107_3_C!$BE$3:$BE$29</definedName>
    <definedName name="L_Aquila">Comuni_107_3_C!$BM$3:$BM$24</definedName>
    <definedName name="La_Spezia">Comuni_107_3_C!$AJ$3:$AJ$8</definedName>
    <definedName name="Latina">Comuni_107_3_C!$BI$3:$BI$15</definedName>
    <definedName name="Lazio">Comuni_107_3_C!$BF$3:$BF$8</definedName>
    <definedName name="Liguria">Comuni_107_3_C!$AG$3:$AG$7</definedName>
    <definedName name="Livorno">Comuni_107_3_C!$AS$3:$AS$8</definedName>
    <definedName name="LOCALIZZAZIONE" localSheetId="0">Foglio1!$B$70:$B$72</definedName>
    <definedName name="Lodi">Comuni_107_3_C!$X$3:$X$16</definedName>
    <definedName name="Lombardia">Comuni_107_3_C!$R$3:$R$9</definedName>
    <definedName name="Lucca">Comuni_107_3_C!$AQ$3:$AQ$7</definedName>
    <definedName name="Macerata">Comuni_107_3_C!$BC$3:$BC$51</definedName>
    <definedName name="Mantova">Comuni_107_3_C!$W$3:$W$13</definedName>
    <definedName name="Marche">Comuni_107_3_C!$AZ$3:$AZ$8</definedName>
    <definedName name="Massa_Carrara">Comuni_107_3_C!$AP$3:$AP$6</definedName>
    <definedName name="Milano">Comuni_107_3_C!$T$3:$T$4</definedName>
    <definedName name="Monza_e_della_Brianza">Comuni_107_3_C!$V$3:$V$7</definedName>
    <definedName name="Pavia">Comuni_107_3_C!$U$3:$U$27</definedName>
    <definedName name="Perugia">Comuni_107_3_C!$AX$3:$AX$37</definedName>
    <definedName name="Pesaro_e_Urbino">Comuni_107_3_C!$BA$3:$BA$5</definedName>
    <definedName name="Pescara">Comuni_107_3_C!$BO$3:$BO$20</definedName>
    <definedName name="Piacenza">Comuni_107_3_C!$AM$3:$AM$7</definedName>
    <definedName name="Piemonte">Comuni_107_3_C!$K$3:$K$6</definedName>
    <definedName name="Pisa">Comuni_107_3_C!$AT$3:$AT$8</definedName>
    <definedName name="Pistoia">Comuni_107_3_C!$AR$3:$AR$6</definedName>
    <definedName name="Pordenone">Comuni_107_3_C!$AF$3:$AF$8</definedName>
    <definedName name="REGIONE" localSheetId="0">Foglio1!$B$48:$B$67</definedName>
    <definedName name="Rieti">Comuni_107_3_C!$BH$3:$BH$26</definedName>
    <definedName name="Roma">Comuni_107_3_C!$BK$3:$BK$8</definedName>
    <definedName name="Rovigo">Comuni_107_3_C!$AA$3:$AA$18</definedName>
    <definedName name="Savona">Comuni_107_3_C!$AH$3:$AH$26</definedName>
    <definedName name="solver_adj" localSheetId="0" hidden="1">Foglio1!#REF!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Foglio1!$F$31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1</definedName>
    <definedName name="solver_ver" localSheetId="0" hidden="1">3</definedName>
    <definedName name="Sondrio">Comuni_107_3_C!$T$3:$T$29</definedName>
    <definedName name="Teramo">Comuni_107_3_C!$BN$3:$BN$16</definedName>
    <definedName name="Terni">Comuni_107_3_C!$AY$3:$AY$6</definedName>
    <definedName name="Torino">Comuni_107_3_C!$N$3:$N$33</definedName>
    <definedName name="Toscana">Comuni_107_3_C!$AO$3:$AO$10</definedName>
    <definedName name="Udine">Comuni_107_3_C!$AD$3:$AD$15</definedName>
    <definedName name="Umbria">Comuni_107_3_C!$AW$3:$AW$5</definedName>
    <definedName name="Valle_d_Aosta">Comuni_107_3_C!$P$3:$P$4</definedName>
    <definedName name="Valle_d_Aosta_Vallée_d_Aoste">Comuni_107_3_C!$Q$3:$Q$26</definedName>
    <definedName name="Varese">Comuni_107_3_C!$S$3:$S$9</definedName>
    <definedName name="Veneto">Comuni_107_3_C!$Y$3:$Y$6</definedName>
    <definedName name="Venezia">Comuni_107_3_C!$Z$3:$Z$4</definedName>
    <definedName name="Verbano_Cusio_Ossola">Comuni_107_3_C!$N$3:$N$13</definedName>
    <definedName name="Vercelli">Comuni_107_3_C!$L$3:$L$25</definedName>
    <definedName name="Viterbo">Comuni_107_3_C!$BG$3:$BG$17</definedName>
  </definedNames>
  <calcPr calcId="191029" iterate="1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0" l="1"/>
  <c r="C45" i="10"/>
  <c r="C104" i="10"/>
  <c r="C33" i="10"/>
  <c r="C17" i="10" l="1"/>
  <c r="D14" i="10"/>
  <c r="D13" i="10"/>
  <c r="D12" i="10"/>
  <c r="C22" i="10" l="1"/>
  <c r="F33" i="10"/>
  <c r="B6" i="10"/>
  <c r="F12" i="10"/>
  <c r="F16" i="10"/>
  <c r="F13" i="10"/>
  <c r="K8" i="10"/>
  <c r="H8" i="10" s="1"/>
  <c r="F14" i="10"/>
  <c r="F20" i="10"/>
  <c r="F11" i="10"/>
  <c r="F15" i="10"/>
  <c r="C37" i="10" l="1"/>
  <c r="G29" i="10" s="1"/>
  <c r="C40" i="10"/>
  <c r="E30" i="10" s="1"/>
  <c r="D83" i="10"/>
  <c r="G83" i="10" s="1"/>
  <c r="E99" i="10" s="1"/>
  <c r="D84" i="10"/>
  <c r="G84" i="10" s="1"/>
  <c r="E100" i="10" s="1"/>
  <c r="D82" i="10"/>
  <c r="J10" i="10"/>
  <c r="F30" i="10" l="1"/>
  <c r="D88" i="10"/>
  <c r="G82" i="10"/>
  <c r="E98" i="10" s="1"/>
  <c r="G30" i="10"/>
  <c r="G31" i="10" s="1"/>
  <c r="H33" i="10" l="1"/>
  <c r="C31" i="10" l="1"/>
  <c r="H30" i="10" s="1"/>
  <c r="I30" i="10" s="1"/>
  <c r="H34" i="10"/>
  <c r="H35" i="10" s="1"/>
  <c r="H42" i="10"/>
  <c r="D11" i="10" l="1"/>
  <c r="D15" i="10"/>
  <c r="D16" i="10"/>
  <c r="D17" i="10"/>
  <c r="D20" i="10"/>
  <c r="C23" i="10"/>
  <c r="C29" i="10"/>
  <c r="E29" i="10"/>
  <c r="F29" i="10"/>
  <c r="H29" i="10"/>
  <c r="I29" i="10"/>
  <c r="D30" i="10"/>
  <c r="F31" i="10"/>
  <c r="I31" i="10"/>
  <c r="D32" i="10"/>
  <c r="J32" i="10"/>
  <c r="D33" i="10"/>
  <c r="E33" i="10"/>
  <c r="F36" i="10"/>
  <c r="E41" i="10"/>
  <c r="E42" i="10"/>
  <c r="E43" i="10"/>
  <c r="F43" i="10"/>
  <c r="E44" i="10"/>
  <c r="B77" i="10"/>
  <c r="E79" i="10"/>
  <c r="C81" i="10"/>
  <c r="E81" i="10"/>
  <c r="F81" i="10"/>
  <c r="G81" i="10"/>
  <c r="C82" i="10"/>
  <c r="E82" i="10"/>
  <c r="F82" i="10"/>
  <c r="C83" i="10"/>
  <c r="E83" i="10"/>
  <c r="F83" i="10"/>
  <c r="C84" i="10"/>
  <c r="E84" i="10"/>
  <c r="F84" i="10"/>
  <c r="C85" i="10"/>
  <c r="E85" i="10"/>
  <c r="F85" i="10"/>
  <c r="G85" i="10"/>
  <c r="C86" i="10"/>
  <c r="E86" i="10"/>
  <c r="F86" i="10"/>
  <c r="G86" i="10"/>
  <c r="C87" i="10"/>
  <c r="E87" i="10"/>
  <c r="F87" i="10"/>
  <c r="G87" i="10"/>
  <c r="C88" i="10"/>
  <c r="D97" i="10"/>
  <c r="E97" i="10"/>
  <c r="D98" i="10"/>
  <c r="D99" i="10"/>
  <c r="D100" i="10"/>
  <c r="D101" i="10"/>
  <c r="E101" i="10"/>
  <c r="D102" i="10"/>
  <c r="E102" i="10"/>
  <c r="D103" i="10"/>
  <c r="E103" i="10"/>
  <c r="D104" i="10"/>
  <c r="E104" i="10"/>
</calcChain>
</file>

<file path=xl/sharedStrings.xml><?xml version="1.0" encoding="utf-8"?>
<sst xmlns="http://schemas.openxmlformats.org/spreadsheetml/2006/main" count="2871" uniqueCount="950">
  <si>
    <t>REGIONE SEDE INIZIATIVA</t>
  </si>
  <si>
    <t>MACROVOCE INVESTIMENTI</t>
  </si>
  <si>
    <t>%</t>
  </si>
  <si>
    <t>% NORMATIVA</t>
  </si>
  <si>
    <t>TOT. INVESTIMENTI</t>
  </si>
  <si>
    <t>GESTIONE STIMA €</t>
  </si>
  <si>
    <t>GESTIONE AMMISSIBILE</t>
  </si>
  <si>
    <t>SPESE DI GESTIONE (20% max ammesso su investimento)</t>
  </si>
  <si>
    <t>Gestione</t>
  </si>
  <si>
    <t>AMMESSO</t>
  </si>
  <si>
    <t>INVESTIMENTO AMMISSIBILE</t>
  </si>
  <si>
    <t>VINCOLI</t>
  </si>
  <si>
    <t>% MUTUO</t>
  </si>
  <si>
    <t>€ MUTUO</t>
  </si>
  <si>
    <t>% SPESE GESTIONE</t>
  </si>
  <si>
    <t xml:space="preserve">% FONDO PERDUTO </t>
  </si>
  <si>
    <t>€ FONDO PERDUTO</t>
  </si>
  <si>
    <t>RICHIESTA AIUTI</t>
  </si>
  <si>
    <t>CONCEDIBILE MAX</t>
  </si>
  <si>
    <t>IMPORTO RICHIESTO A MUTUO</t>
  </si>
  <si>
    <t>IMPORTO RICHIESTO A FP</t>
  </si>
  <si>
    <t xml:space="preserve">% LEGGE </t>
  </si>
  <si>
    <t>PUOI ANCORA CHIEDERE A FONDO PERDUTO</t>
  </si>
  <si>
    <t>COMUNE</t>
  </si>
  <si>
    <t>Valle d Aosta</t>
  </si>
  <si>
    <t>LOCALIZZAZIONE</t>
  </si>
  <si>
    <t>CONTROLLO Art. 107.3.a</t>
  </si>
  <si>
    <t>CONTROLLO Art. 107.3.c</t>
  </si>
  <si>
    <t>AMMISSIBILE PER FONDO PERDUTO</t>
  </si>
  <si>
    <t>AMMISSIBILE TOT. (INV + GESTIONE)</t>
  </si>
  <si>
    <t>valori negativi</t>
  </si>
  <si>
    <t>controllo</t>
  </si>
  <si>
    <t>PUOI ANCORA CHIEDERE A MUTUO</t>
  </si>
  <si>
    <t xml:space="preserve">Eccedi il valore massimo richiedibile per il fondo perduto di € </t>
  </si>
  <si>
    <t xml:space="preserve">Eccedi il valore massimo richiedibile per il mutuo di € </t>
  </si>
  <si>
    <t>SPESE AMMISSIBILI MASSIME (INV + GEST)</t>
  </si>
  <si>
    <t>REGIONE</t>
  </si>
  <si>
    <t>Abruzzo</t>
  </si>
  <si>
    <t>Basilicata</t>
  </si>
  <si>
    <t>Calabria</t>
  </si>
  <si>
    <t>Campania</t>
  </si>
  <si>
    <t>Emilia Romagna</t>
  </si>
  <si>
    <t>Friuli 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</si>
  <si>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</si>
  <si>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</si>
  <si>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</si>
  <si>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</si>
  <si>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</si>
  <si>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</si>
  <si>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</si>
  <si>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</si>
  <si>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</si>
  <si>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</si>
  <si>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 Alto Adige</t>
  </si>
  <si>
    <t>Umbria</t>
  </si>
  <si>
    <t>Veneto</t>
  </si>
  <si>
    <t>NEUTRA</t>
  </si>
  <si>
    <t>Art. 107.3.c</t>
  </si>
  <si>
    <t>Art. 107.3.a</t>
  </si>
  <si>
    <t>Denominazione (Italiana e straniera)</t>
  </si>
  <si>
    <t>Denominazione in italiano</t>
  </si>
  <si>
    <t>Denominazione altra lingua</t>
  </si>
  <si>
    <t>Denominazione regione</t>
  </si>
  <si>
    <t>Denominazione dell'Unità territoriale sovracomunale 
(valida a fini statistici)</t>
  </si>
  <si>
    <t>ex art. 107 par. 3 lettera C)</t>
  </si>
  <si>
    <t>Vercelli</t>
  </si>
  <si>
    <t>Biella</t>
  </si>
  <si>
    <t>Verbano-Cusio-Ossola</t>
  </si>
  <si>
    <t>Valle_d_Aosta</t>
  </si>
  <si>
    <t>Valle d Aosta Vallée d Aoste</t>
  </si>
  <si>
    <t>Varese</t>
  </si>
  <si>
    <t>Milano</t>
  </si>
  <si>
    <t>Lodi</t>
  </si>
  <si>
    <t>Monza e della Brianza</t>
  </si>
  <si>
    <t>Venezia</t>
  </si>
  <si>
    <t>Rovigo</t>
  </si>
  <si>
    <t>Udine</t>
  </si>
  <si>
    <t>Gorizia</t>
  </si>
  <si>
    <t>Pordenone</t>
  </si>
  <si>
    <t>Savona</t>
  </si>
  <si>
    <t>Genova</t>
  </si>
  <si>
    <t>Piacenza</t>
  </si>
  <si>
    <t>Ferrara</t>
  </si>
  <si>
    <t>Massa Carrara</t>
  </si>
  <si>
    <t>Livorno</t>
  </si>
  <si>
    <t>Perugia</t>
  </si>
  <si>
    <t>Terni</t>
  </si>
  <si>
    <t>Ancona</t>
  </si>
  <si>
    <t>Ascoli Piceno</t>
  </si>
  <si>
    <t>Viterbo</t>
  </si>
  <si>
    <t>Rieti</t>
  </si>
  <si>
    <t>Latina</t>
  </si>
  <si>
    <t>Frosinone</t>
  </si>
  <si>
    <t>L'Aquila</t>
  </si>
  <si>
    <t>Teramo</t>
  </si>
  <si>
    <t>Pescara</t>
  </si>
  <si>
    <t>Chieti</t>
  </si>
  <si>
    <t>Campobasso</t>
  </si>
  <si>
    <t>Isernia</t>
  </si>
  <si>
    <t>Balocco</t>
  </si>
  <si>
    <t>Si</t>
  </si>
  <si>
    <t>Benna</t>
  </si>
  <si>
    <t>Anzola d'Ossola</t>
  </si>
  <si>
    <t>Arnad</t>
  </si>
  <si>
    <t>Arsago Seprio</t>
  </si>
  <si>
    <t>Cambiago</t>
  </si>
  <si>
    <t>Codogno</t>
  </si>
  <si>
    <t>Burago di Molgora</t>
  </si>
  <si>
    <t>Bagnolo di Po</t>
  </si>
  <si>
    <t>Aiello del Friuli</t>
  </si>
  <si>
    <t>Cormons</t>
  </si>
  <si>
    <t>Brugnera</t>
  </si>
  <si>
    <t>Altare</t>
  </si>
  <si>
    <t>Caorso</t>
  </si>
  <si>
    <t>Carrara</t>
  </si>
  <si>
    <t>Campiglia Marittima</t>
  </si>
  <si>
    <t>Campello sul Clitunno</t>
  </si>
  <si>
    <t>Narni</t>
  </si>
  <si>
    <t>Castelbellino</t>
  </si>
  <si>
    <t>Rotella</t>
  </si>
  <si>
    <t>Acquapendente</t>
  </si>
  <si>
    <t>Accumoli</t>
  </si>
  <si>
    <t>Castelforte</t>
  </si>
  <si>
    <t>Anagni</t>
  </si>
  <si>
    <t>L Aquila</t>
  </si>
  <si>
    <t>Caporciano</t>
  </si>
  <si>
    <t>Ancarano</t>
  </si>
  <si>
    <t>Alanno</t>
  </si>
  <si>
    <t>Atessa</t>
  </si>
  <si>
    <t>Bojano</t>
  </si>
  <si>
    <t>Agnone</t>
  </si>
  <si>
    <t>Borgosesia</t>
  </si>
  <si>
    <t>Borriana</t>
  </si>
  <si>
    <t>Beura-Cardezza</t>
  </si>
  <si>
    <t>ALTRO</t>
  </si>
  <si>
    <t>Bard</t>
  </si>
  <si>
    <t>Cardano al Campo</t>
  </si>
  <si>
    <t>Fombio</t>
  </si>
  <si>
    <t>Cavenago di Brianza</t>
  </si>
  <si>
    <t>Bergantino</t>
  </si>
  <si>
    <t>Bagnaria Arsa</t>
  </si>
  <si>
    <t>Fontanafredda</t>
  </si>
  <si>
    <t>Arnasco</t>
  </si>
  <si>
    <t>Monticelli d'Ongina</t>
  </si>
  <si>
    <t>Casola in Lunigiana</t>
  </si>
  <si>
    <t>Piombino</t>
  </si>
  <si>
    <t>Foligno</t>
  </si>
  <si>
    <t>Cerreto d'Esi</t>
  </si>
  <si>
    <t>Venarotta</t>
  </si>
  <si>
    <t>Bolsena</t>
  </si>
  <si>
    <t>Amatrice</t>
  </si>
  <si>
    <t>Minturno</t>
  </si>
  <si>
    <t>Cassino</t>
  </si>
  <si>
    <t>Collepietro</t>
  </si>
  <si>
    <t>Colonnella</t>
  </si>
  <si>
    <t>Bolognano</t>
  </si>
  <si>
    <t>Bagnoli del Trigno</t>
  </si>
  <si>
    <t>Casanova Elvo</t>
  </si>
  <si>
    <t>Castelletto Cervo</t>
  </si>
  <si>
    <t>Domodossola</t>
  </si>
  <si>
    <t>Brissogne</t>
  </si>
  <si>
    <t>Casorate Sempione</t>
  </si>
  <si>
    <t>Guardamiglio</t>
  </si>
  <si>
    <t>Concorezzo</t>
  </si>
  <si>
    <t>Calto</t>
  </si>
  <si>
    <t>Buttrio</t>
  </si>
  <si>
    <t>Pasiano di Pordenone</t>
  </si>
  <si>
    <t>Bardineto</t>
  </si>
  <si>
    <t>Comano</t>
  </si>
  <si>
    <t>San Vincenzo</t>
  </si>
  <si>
    <t>Nocera Umbra</t>
  </si>
  <si>
    <t>Cupramontana</t>
  </si>
  <si>
    <t>Acquasanta Terme</t>
  </si>
  <si>
    <t>Castel Sant'Elia</t>
  </si>
  <si>
    <t>Borbona</t>
  </si>
  <si>
    <t>Ponza</t>
  </si>
  <si>
    <t>Ceccano</t>
  </si>
  <si>
    <t>Fossa</t>
  </si>
  <si>
    <t>Controguerra</t>
  </si>
  <si>
    <t>Bussi sul Tirino</t>
  </si>
  <si>
    <t>Cupello</t>
  </si>
  <si>
    <t>Campochiaro</t>
  </si>
  <si>
    <t>Belmonte del Sannio</t>
  </si>
  <si>
    <t>San Giacomo Vercellese</t>
  </si>
  <si>
    <t>Cavaglià</t>
  </si>
  <si>
    <t>Gravellona Toce</t>
  </si>
  <si>
    <t>Champdepraz</t>
  </si>
  <si>
    <t>Somma Lombardo</t>
  </si>
  <si>
    <t>Livraga</t>
  </si>
  <si>
    <t>Vimercate</t>
  </si>
  <si>
    <t>Canaro</t>
  </si>
  <si>
    <t>Chiopris-Viscone</t>
  </si>
  <si>
    <t>Porcia</t>
  </si>
  <si>
    <t>Bormida</t>
  </si>
  <si>
    <t>Fivizzano</t>
  </si>
  <si>
    <t>Suvereto</t>
  </si>
  <si>
    <t>Spoleto</t>
  </si>
  <si>
    <t>Fabriano</t>
  </si>
  <si>
    <t>Appignano del Tronto</t>
  </si>
  <si>
    <t>Civita Castellana</t>
  </si>
  <si>
    <t>Cantalice</t>
  </si>
  <si>
    <t>Santi Cosma e Damiano</t>
  </si>
  <si>
    <t>Ferentino</t>
  </si>
  <si>
    <t>Corropoli</t>
  </si>
  <si>
    <t>Manoppello</t>
  </si>
  <si>
    <t>Gissi</t>
  </si>
  <si>
    <t>Campomarino</t>
  </si>
  <si>
    <t>Cantalupo nel Sannio</t>
  </si>
  <si>
    <t>Crescentino</t>
  </si>
  <si>
    <t>Cerrione</t>
  </si>
  <si>
    <t>Omegna</t>
  </si>
  <si>
    <t>Châtillon</t>
  </si>
  <si>
    <t>Vergiate</t>
  </si>
  <si>
    <t>Orio Litta</t>
  </si>
  <si>
    <t>Castelmassa</t>
  </si>
  <si>
    <t>Corno di Rosazzo</t>
  </si>
  <si>
    <t>Prata di Pordenone</t>
  </si>
  <si>
    <t>Cairo Montenotte</t>
  </si>
  <si>
    <t>Massa</t>
  </si>
  <si>
    <t>Trevi</t>
  </si>
  <si>
    <t>Genga</t>
  </si>
  <si>
    <t>Corchiano</t>
  </si>
  <si>
    <t>Cantalupo in Sabina</t>
  </si>
  <si>
    <t>Ventotene</t>
  </si>
  <si>
    <t>Navelli</t>
  </si>
  <si>
    <t>Nereto</t>
  </si>
  <si>
    <t>Pescosansonesco</t>
  </si>
  <si>
    <t>Monteodorisio</t>
  </si>
  <si>
    <t>Duronia</t>
  </si>
  <si>
    <t>Capracotta</t>
  </si>
  <si>
    <t>Crova</t>
  </si>
  <si>
    <t>Massazza</t>
  </si>
  <si>
    <t>Ornavasso</t>
  </si>
  <si>
    <t>Donnas</t>
  </si>
  <si>
    <t>Vizzola Ticino</t>
  </si>
  <si>
    <t>Ospedaletto Lodigiano</t>
  </si>
  <si>
    <t>Castelnovo Bariano</t>
  </si>
  <si>
    <t>Manzano</t>
  </si>
  <si>
    <t>Pravisdomini</t>
  </si>
  <si>
    <t>Carcare</t>
  </si>
  <si>
    <t>Jesi</t>
  </si>
  <si>
    <t>Carassai</t>
  </si>
  <si>
    <t>Fabrica di Roma</t>
  </si>
  <si>
    <t>Casperia</t>
  </si>
  <si>
    <t>Piedimonte San Germano</t>
  </si>
  <si>
    <t>Poggio Picenze</t>
  </si>
  <si>
    <t>Sant'Egidio alla Vibrata</t>
  </si>
  <si>
    <t>Pietranico</t>
  </si>
  <si>
    <t>Mozzagrogna</t>
  </si>
  <si>
    <t>Guardiaregia</t>
  </si>
  <si>
    <t>Carpinone</t>
  </si>
  <si>
    <t>Fontanetto Po</t>
  </si>
  <si>
    <t>Masserano</t>
  </si>
  <si>
    <t>Pallanzeno</t>
  </si>
  <si>
    <t>Fénis</t>
  </si>
  <si>
    <t>San Fiorano</t>
  </si>
  <si>
    <t>Ceneselli</t>
  </si>
  <si>
    <t>Pavia di Udine</t>
  </si>
  <si>
    <t>Castelvecchio di Rocca Barbena</t>
  </si>
  <si>
    <t>Monsano</t>
  </si>
  <si>
    <t>Castel di Lama</t>
  </si>
  <si>
    <t>Gallese</t>
  </si>
  <si>
    <t>Cittaducale</t>
  </si>
  <si>
    <t>Sant'Ambrogio sul Garigliano</t>
  </si>
  <si>
    <t>Prata d'Ansidonia</t>
  </si>
  <si>
    <t>Sant'Omero</t>
  </si>
  <si>
    <t>Salle</t>
  </si>
  <si>
    <t>Paglieta</t>
  </si>
  <si>
    <t>Guglionesi</t>
  </si>
  <si>
    <t>Castel del Giudice</t>
  </si>
  <si>
    <t>Formigliana</t>
  </si>
  <si>
    <t>Premosello-Chiovenda</t>
  </si>
  <si>
    <t>Hône</t>
  </si>
  <si>
    <t>San Rocco al Porto</t>
  </si>
  <si>
    <t>Ficarolo</t>
  </si>
  <si>
    <t>San Giorgio di Nogaro</t>
  </si>
  <si>
    <t>Cengio</t>
  </si>
  <si>
    <t>Monte Roberto</t>
  </si>
  <si>
    <t>Castignano</t>
  </si>
  <si>
    <t>Montefiascone</t>
  </si>
  <si>
    <t>Cittareale</t>
  </si>
  <si>
    <t>Sant'Andrea del Garigliano</t>
  </si>
  <si>
    <t>San Demetrio ne' Vestini</t>
  </si>
  <si>
    <t>Torano Nuovo</t>
  </si>
  <si>
    <t>Scafa</t>
  </si>
  <si>
    <t>San Salvo</t>
  </si>
  <si>
    <t>Larino</t>
  </si>
  <si>
    <t>Castelpetroso</t>
  </si>
  <si>
    <t>Gattinara</t>
  </si>
  <si>
    <t>Quarna Sotto</t>
  </si>
  <si>
    <t>Issime</t>
  </si>
  <si>
    <t>Santo Stefano Lodigiano</t>
  </si>
  <si>
    <t>Fiesso Umbertiano</t>
  </si>
  <si>
    <t>San Giovanni al Natisone</t>
  </si>
  <si>
    <t>Dego</t>
  </si>
  <si>
    <t>San Paolo di Jesi</t>
  </si>
  <si>
    <t>Colli del Tronto</t>
  </si>
  <si>
    <t>Monte Romano</t>
  </si>
  <si>
    <t>Collevecchio</t>
  </si>
  <si>
    <t>Sant'Apollinare</t>
  </si>
  <si>
    <t>Scoppito</t>
  </si>
  <si>
    <t>Turrivalignani</t>
  </si>
  <si>
    <t>Mafalda</t>
  </si>
  <si>
    <t>Castelpizzuto</t>
  </si>
  <si>
    <t>Quarona</t>
  </si>
  <si>
    <t>Villadossola</t>
  </si>
  <si>
    <t>Issogne</t>
  </si>
  <si>
    <t>Senna Lodigiana</t>
  </si>
  <si>
    <t>Gaiba</t>
  </si>
  <si>
    <t>San Vito al Torre</t>
  </si>
  <si>
    <t>Magliolo</t>
  </si>
  <si>
    <t>Sassoferrato</t>
  </si>
  <si>
    <t>Comunanza</t>
  </si>
  <si>
    <t>Nepi</t>
  </si>
  <si>
    <t>Forano</t>
  </si>
  <si>
    <t>San Vittore del Lazio</t>
  </si>
  <si>
    <t>Sulmona</t>
  </si>
  <si>
    <t>Montefalcone nel Sannio</t>
  </si>
  <si>
    <t>Civitanova del Sannio</t>
  </si>
  <si>
    <t>Ronsecco</t>
  </si>
  <si>
    <t>Lillianes</t>
  </si>
  <si>
    <t>Somaglia</t>
  </si>
  <si>
    <t>Occhiobello</t>
  </si>
  <si>
    <t>Torviscosa</t>
  </si>
  <si>
    <t>Mallare</t>
  </si>
  <si>
    <t>Serra San Quirico</t>
  </si>
  <si>
    <t>Cossignano</t>
  </si>
  <si>
    <t>Orte</t>
  </si>
  <si>
    <t>Greccio</t>
  </si>
  <si>
    <t>Villa Santa Lucia</t>
  </si>
  <si>
    <t>Montemitro</t>
  </si>
  <si>
    <t>Conca Casale</t>
  </si>
  <si>
    <t>Rovasenda</t>
  </si>
  <si>
    <t>Pollein</t>
  </si>
  <si>
    <t>Castelgerundo</t>
  </si>
  <si>
    <t>Polesella</t>
  </si>
  <si>
    <t>Millesimo</t>
  </si>
  <si>
    <t>Folignano</t>
  </si>
  <si>
    <t>San Lorenzo Nuovo</t>
  </si>
  <si>
    <t>Leonessa</t>
  </si>
  <si>
    <t>Montenero di Bisaccia</t>
  </si>
  <si>
    <t>Frosolone</t>
  </si>
  <si>
    <t>Saluggia</t>
  </si>
  <si>
    <t>Pont-Saint-Martin</t>
  </si>
  <si>
    <t>Salara</t>
  </si>
  <si>
    <t>Ortovero</t>
  </si>
  <si>
    <t>Force</t>
  </si>
  <si>
    <t>Tarquinia</t>
  </si>
  <si>
    <t>Magliano Sabina</t>
  </si>
  <si>
    <t>Petacciato</t>
  </si>
  <si>
    <t>Longano</t>
  </si>
  <si>
    <t>San Germano Vercellese</t>
  </si>
  <si>
    <t>Saint-Marcel</t>
  </si>
  <si>
    <t>Stienta</t>
  </si>
  <si>
    <t>Pontinvrea</t>
  </si>
  <si>
    <t>Maltignano</t>
  </si>
  <si>
    <t>Micigliano</t>
  </si>
  <si>
    <t>Portocannone</t>
  </si>
  <si>
    <t>Macchia d'Isernia</t>
  </si>
  <si>
    <t>Serravalle Sesia</t>
  </si>
  <si>
    <t>Verrès</t>
  </si>
  <si>
    <t>Trecenta</t>
  </si>
  <si>
    <t>Roccavignale</t>
  </si>
  <si>
    <t>Montalto delle Marche</t>
  </si>
  <si>
    <t>Montasola</t>
  </si>
  <si>
    <t>Ripalimosani</t>
  </si>
  <si>
    <t>Montaquila</t>
  </si>
  <si>
    <t>Trino</t>
  </si>
  <si>
    <t>Sassello</t>
  </si>
  <si>
    <t>Palmiano</t>
  </si>
  <si>
    <t>Montebuono</t>
  </si>
  <si>
    <t>Roccavivara</t>
  </si>
  <si>
    <t>Monteroduni</t>
  </si>
  <si>
    <t>Varallo</t>
  </si>
  <si>
    <t>Vado Ligure</t>
  </si>
  <si>
    <t>Roccafluvione</t>
  </si>
  <si>
    <t>Poggio Catino</t>
  </si>
  <si>
    <t>Salcito</t>
  </si>
  <si>
    <t>Pescopennataro</t>
  </si>
  <si>
    <t>Vezzi Portio</t>
  </si>
  <si>
    <t>Posta</t>
  </si>
  <si>
    <t>San Felice del Molise</t>
  </si>
  <si>
    <t>Pettoranello del Molise</t>
  </si>
  <si>
    <t>Villanova d'Albenga</t>
  </si>
  <si>
    <t>San Giacomo degli Schiavoni</t>
  </si>
  <si>
    <t>Poggio Sannita</t>
  </si>
  <si>
    <t>Zuccarello</t>
  </si>
  <si>
    <t>Roccantica</t>
  </si>
  <si>
    <t>San Martino in Pensilis</t>
  </si>
  <si>
    <t>Pozzilli</t>
  </si>
  <si>
    <t>Selci</t>
  </si>
  <si>
    <t>San Massimo</t>
  </si>
  <si>
    <t>Roccamandolfi</t>
  </si>
  <si>
    <t>Stimigliano</t>
  </si>
  <si>
    <t>San Polo Matese</t>
  </si>
  <si>
    <t>Sant'Agapito</t>
  </si>
  <si>
    <t>Tarano</t>
  </si>
  <si>
    <t>Termoli</t>
  </si>
  <si>
    <t>Santa Maria del Molise</t>
  </si>
  <si>
    <t>Torri in Sabina</t>
  </si>
  <si>
    <t>Trivento</t>
  </si>
  <si>
    <t>Sant'Angelo del Pesco</t>
  </si>
  <si>
    <t>Vacone</t>
  </si>
  <si>
    <t>Vinchiaturo</t>
  </si>
  <si>
    <t>Sesto Campano</t>
  </si>
  <si>
    <t>Venafro</t>
  </si>
  <si>
    <t>Valle d'Aosta</t>
  </si>
  <si>
    <t>Valle d'Aosta/Vallée d'Aoste</t>
  </si>
  <si>
    <t>Friuli-Venezia Giulia</t>
  </si>
  <si>
    <t>Emilia-Romagna</t>
  </si>
  <si>
    <t>Massa-Carrara</t>
  </si>
  <si>
    <t>PROVINCIA/UNITA' TERRITORIALE</t>
  </si>
  <si>
    <t>% AMMISSIBILITA' NORMATIVA</t>
  </si>
  <si>
    <t>% STIMA PROPONENTE</t>
  </si>
  <si>
    <t>% UTILIZZO AIUTO NITO (max 90%)</t>
  </si>
  <si>
    <t xml:space="preserve">% UTILIZZO MAX </t>
  </si>
  <si>
    <t>% UTILIZZO art. 22</t>
  </si>
  <si>
    <t xml:space="preserve">Eccedi il valore massimo richiedibile di  </t>
  </si>
  <si>
    <t>=ARROTONDA(SE(E(C28=0;C30=0);E27;
SE(C30=0;E27-C28;
SE(O(((C34-D30-D28)*C21)+C28&gt;E27;((C34-D30-D28)*C21)+C28&gt;((1-G28)*C35));MIN(E27-C28;((1-G28-G27)*C35));(C34-D30-D28)*C21)));2)</t>
  </si>
  <si>
    <t>=SE(E(C30=0;C28=0);E28;
SE(C28=0;E28-C30;
SE(((C34-D30-D28)*C21)+C30&gt;E28;E28-C30;(C34-D30-D28)*C21)))</t>
  </si>
  <si>
    <t>IMPONIBILE STIMA INVESTIMENTO €</t>
  </si>
  <si>
    <t xml:space="preserve">Opere murarie e assimilate </t>
  </si>
  <si>
    <t>Macchinari, impianti ed attrezzature</t>
  </si>
  <si>
    <t>Programmi informatici e servizi per le tecnologie</t>
  </si>
  <si>
    <t>Brevetti, licenze e marchi</t>
  </si>
  <si>
    <t>Consulenze specialistiche</t>
  </si>
  <si>
    <t>Oneri connessi alla stipula del contratto di finanziamento agevolato o/e alla costituzione della società</t>
  </si>
  <si>
    <t>TOT. COPERTURA FINANZIARIA</t>
  </si>
  <si>
    <t>NO</t>
  </si>
  <si>
    <t>PROGETTO INNOVATIVO*</t>
  </si>
  <si>
    <t>*Questo campo è opzionale, se selezionato gli elementi d'innovazione saranno oggetto di valutazione.</t>
  </si>
  <si>
    <t>% FP</t>
  </si>
  <si>
    <t>MUTUO €</t>
  </si>
  <si>
    <t>FP €</t>
  </si>
  <si>
    <t>EROGABILE MUTUO</t>
  </si>
  <si>
    <t>EROGABILE FONDO PERDUTO</t>
  </si>
  <si>
    <t>Copertura tot. %</t>
  </si>
  <si>
    <t>Vincolo circolare 50%</t>
  </si>
  <si>
    <t>Proposta di calcolo di contributi 
(da allegare al format di domanda)</t>
  </si>
  <si>
    <t>Occorre stampare il PDF della "Proposta di calcolo" che deve essere sottoscritto e caricata nell'upload degli allegati alla domanda on line</t>
  </si>
  <si>
    <t>Torino</t>
  </si>
  <si>
    <t>Como</t>
  </si>
  <si>
    <t>Sondrio</t>
  </si>
  <si>
    <t>Pavia</t>
  </si>
  <si>
    <t>Cremona</t>
  </si>
  <si>
    <t>Mantova</t>
  </si>
  <si>
    <t>Belluno</t>
  </si>
  <si>
    <t>Imperia</t>
  </si>
  <si>
    <t>La Spezia</t>
  </si>
  <si>
    <t>Lucca</t>
  </si>
  <si>
    <t>Pistoia</t>
  </si>
  <si>
    <t>Pisa</t>
  </si>
  <si>
    <t>Arezzo</t>
  </si>
  <si>
    <t>Grosseto</t>
  </si>
  <si>
    <t>Pesaro e Urbino</t>
  </si>
  <si>
    <t>Macerata</t>
  </si>
  <si>
    <t>Fermo</t>
  </si>
  <si>
    <t>Roma</t>
  </si>
  <si>
    <t>Agliè</t>
  </si>
  <si>
    <t>Albavilla</t>
  </si>
  <si>
    <t>Andalo Valtellino</t>
  </si>
  <si>
    <t>Albuzzano</t>
  </si>
  <si>
    <t>Capergnanica</t>
  </si>
  <si>
    <t>Bagnolo San Vito</t>
  </si>
  <si>
    <t>Brembio</t>
  </si>
  <si>
    <t>Agordo</t>
  </si>
  <si>
    <t>Apricale</t>
  </si>
  <si>
    <t>Arcola</t>
  </si>
  <si>
    <t>Busalla</t>
  </si>
  <si>
    <t>Argenta</t>
  </si>
  <si>
    <t>Altopascio</t>
  </si>
  <si>
    <t>Agliana</t>
  </si>
  <si>
    <t>Calcinaia</t>
  </si>
  <si>
    <t>Follonica</t>
  </si>
  <si>
    <t>Bastia Umbra</t>
  </si>
  <si>
    <t>Frontone</t>
  </si>
  <si>
    <t>Apiro</t>
  </si>
  <si>
    <t>Amandola</t>
  </si>
  <si>
    <t>Aprilia</t>
  </si>
  <si>
    <t>Civitavecchia</t>
  </si>
  <si>
    <t>Aielli</t>
  </si>
  <si>
    <t>Arielli</t>
  </si>
  <si>
    <t>Bianzè</t>
  </si>
  <si>
    <t>Albiano d'Ivrea</t>
  </si>
  <si>
    <t>Cabiate</t>
  </si>
  <si>
    <t>Ardenno</t>
  </si>
  <si>
    <t>Borgo San Siro</t>
  </si>
  <si>
    <t>Cappella Cantone</t>
  </si>
  <si>
    <t>Curtatone</t>
  </si>
  <si>
    <t>Casalpusterlengo</t>
  </si>
  <si>
    <t>Bosaro</t>
  </si>
  <si>
    <t>Alleghe</t>
  </si>
  <si>
    <t>Farra d'Isonzo</t>
  </si>
  <si>
    <t>Aurigo</t>
  </si>
  <si>
    <t>Follo</t>
  </si>
  <si>
    <t>Campomorone</t>
  </si>
  <si>
    <t>Castelvetro Piacentino</t>
  </si>
  <si>
    <t>Bondeno</t>
  </si>
  <si>
    <t>Capannori</t>
  </si>
  <si>
    <t>Montale</t>
  </si>
  <si>
    <t>Fauglia</t>
  </si>
  <si>
    <t>Capolona</t>
  </si>
  <si>
    <t>Gavorrano</t>
  </si>
  <si>
    <t>Bettona</t>
  </si>
  <si>
    <t>San Gemini</t>
  </si>
  <si>
    <t>Serra Sant'Abbondio</t>
  </si>
  <si>
    <t>Belforte del Chienti</t>
  </si>
  <si>
    <t>Belmonte Piceno</t>
  </si>
  <si>
    <t>Guidonia Montecelio</t>
  </si>
  <si>
    <t>Avezzano</t>
  </si>
  <si>
    <t>Castellalto</t>
  </si>
  <si>
    <t>Buronzo</t>
  </si>
  <si>
    <t>Candelo</t>
  </si>
  <si>
    <t>Bairo</t>
  </si>
  <si>
    <t>Chambave</t>
  </si>
  <si>
    <t>Cadorago</t>
  </si>
  <si>
    <t>Berbenno di Valtellina</t>
  </si>
  <si>
    <t>Carbonara al Ticino</t>
  </si>
  <si>
    <t>Castelleone</t>
  </si>
  <si>
    <t>Motteggiana</t>
  </si>
  <si>
    <t>Calalzo di Cadore</t>
  </si>
  <si>
    <t>Fogliano Redipuglia</t>
  </si>
  <si>
    <t>Badalucco</t>
  </si>
  <si>
    <t>Carasco</t>
  </si>
  <si>
    <t>Cento</t>
  </si>
  <si>
    <t>Montignoso</t>
  </si>
  <si>
    <t>Pontedera</t>
  </si>
  <si>
    <t>Civitella in Val di Chiana</t>
  </si>
  <si>
    <t>Bolognola</t>
  </si>
  <si>
    <t>Campofilone</t>
  </si>
  <si>
    <t>Antrodoco</t>
  </si>
  <si>
    <t>Cisterna di Latina</t>
  </si>
  <si>
    <t>Pomezia</t>
  </si>
  <si>
    <t>Calascio</t>
  </si>
  <si>
    <t>Casalanguida</t>
  </si>
  <si>
    <t>Carisio</t>
  </si>
  <si>
    <t>Casapinta</t>
  </si>
  <si>
    <t>Beinasco</t>
  </si>
  <si>
    <t>Cantù</t>
  </si>
  <si>
    <t>Buglio in Monte</t>
  </si>
  <si>
    <t>Casteggio</t>
  </si>
  <si>
    <t>Crema</t>
  </si>
  <si>
    <t>Pegognaga</t>
  </si>
  <si>
    <t>Cencenighe Agordino</t>
  </si>
  <si>
    <t>Cervignano del Friuli</t>
  </si>
  <si>
    <t>Bajardo</t>
  </si>
  <si>
    <t>Santo Stefano di Magra</t>
  </si>
  <si>
    <t>Casarza Ligure</t>
  </si>
  <si>
    <t>Codigoro</t>
  </si>
  <si>
    <t>Porcari</t>
  </si>
  <si>
    <t>Rosignano Marittimo</t>
  </si>
  <si>
    <t>Casciana Terme Lari</t>
  </si>
  <si>
    <t>Laterina Pergine Valdarno</t>
  </si>
  <si>
    <t>Scarlino</t>
  </si>
  <si>
    <t>Cascia</t>
  </si>
  <si>
    <t>Caldarola</t>
  </si>
  <si>
    <t>Falerone</t>
  </si>
  <si>
    <t>Fondi</t>
  </si>
  <si>
    <t>Carsoli</t>
  </si>
  <si>
    <t>Caramanico Terme</t>
  </si>
  <si>
    <t>Casoli</t>
  </si>
  <si>
    <t>Borgofranco d'Ivrea</t>
  </si>
  <si>
    <t>Charvensod</t>
  </si>
  <si>
    <t>Casnate con Bernate</t>
  </si>
  <si>
    <t>Castione Andevenno</t>
  </si>
  <si>
    <t>Certosa di Pavia</t>
  </si>
  <si>
    <t>Cremosano</t>
  </si>
  <si>
    <t>Roncoferraro</t>
  </si>
  <si>
    <t>Lodi Vecchio</t>
  </si>
  <si>
    <t>Cibiana di Cadore</t>
  </si>
  <si>
    <t>Mariano del Friuli</t>
  </si>
  <si>
    <t>Borgomaro</t>
  </si>
  <si>
    <t>Vezzano Ligure</t>
  </si>
  <si>
    <t>Casella</t>
  </si>
  <si>
    <t>Comacchio</t>
  </si>
  <si>
    <t>Crespina Lorenzana</t>
  </si>
  <si>
    <t>Castel Ritaldi</t>
  </si>
  <si>
    <t>Camerino</t>
  </si>
  <si>
    <t>Borgo Velino</t>
  </si>
  <si>
    <t>Formia</t>
  </si>
  <si>
    <t>Tivoli</t>
  </si>
  <si>
    <t>Castel del Monte</t>
  </si>
  <si>
    <t>Castiglione a Casauria</t>
  </si>
  <si>
    <t>Castel Frentano</t>
  </si>
  <si>
    <t>Collegno</t>
  </si>
  <si>
    <t>Cermenate</t>
  </si>
  <si>
    <t>Cosio Valtellino</t>
  </si>
  <si>
    <t>Cervesina</t>
  </si>
  <si>
    <t>Crotta d'Adda</t>
  </si>
  <si>
    <t>San Benedetto Po</t>
  </si>
  <si>
    <t>Merlino</t>
  </si>
  <si>
    <t>Colle Santa Lucia</t>
  </si>
  <si>
    <t>Monfalcone</t>
  </si>
  <si>
    <t>Calizzano</t>
  </si>
  <si>
    <t>Caravonica</t>
  </si>
  <si>
    <t>Castiglione Chiavarese</t>
  </si>
  <si>
    <t>Cerreto di Spoleto</t>
  </si>
  <si>
    <t>Camporotondo di Fiastrone</t>
  </si>
  <si>
    <t>Francavilla d'Ete</t>
  </si>
  <si>
    <t>Gaeta</t>
  </si>
  <si>
    <t>Celano</t>
  </si>
  <si>
    <t>Giulianova</t>
  </si>
  <si>
    <t>Cepagatti</t>
  </si>
  <si>
    <t>Cigliano</t>
  </si>
  <si>
    <t>Cerreto Castello</t>
  </si>
  <si>
    <t>Colleretto Giacosa</t>
  </si>
  <si>
    <t>Cirimido</t>
  </si>
  <si>
    <t>Delebio</t>
  </si>
  <si>
    <t>Cura Carpignano</t>
  </si>
  <si>
    <t>Madignano</t>
  </si>
  <si>
    <t>San Giorgio Bigarello</t>
  </si>
  <si>
    <t>Mulazzano</t>
  </si>
  <si>
    <t>Domegge di Cadore</t>
  </si>
  <si>
    <t>Mossa</t>
  </si>
  <si>
    <t>Cesio</t>
  </si>
  <si>
    <t>Ceranesi</t>
  </si>
  <si>
    <t>Jolanda di Savoia</t>
  </si>
  <si>
    <t>Citerna</t>
  </si>
  <si>
    <t>Castelraimondo</t>
  </si>
  <si>
    <t>Massa Fermana</t>
  </si>
  <si>
    <t>Itri</t>
  </si>
  <si>
    <t>Mosciano Sant'Angelo</t>
  </si>
  <si>
    <t>Città Sant'Angelo</t>
  </si>
  <si>
    <t>Collobiano</t>
  </si>
  <si>
    <t>Druento</t>
  </si>
  <si>
    <t>Cucciago</t>
  </si>
  <si>
    <t>Grosio</t>
  </si>
  <si>
    <t>Dorno</t>
  </si>
  <si>
    <t>Pizzighettone</t>
  </si>
  <si>
    <t>Suzzara</t>
  </si>
  <si>
    <t>Falcade</t>
  </si>
  <si>
    <t>Ronchi dei Legionari</t>
  </si>
  <si>
    <t>Casanova Lerrone</t>
  </si>
  <si>
    <t>Chiusanico</t>
  </si>
  <si>
    <t>Chiavari</t>
  </si>
  <si>
    <t>Masi Torello</t>
  </si>
  <si>
    <t>Città di Castello</t>
  </si>
  <si>
    <t>Castelsantangelo sul Nera</t>
  </si>
  <si>
    <t>Monsampietro Morico</t>
  </si>
  <si>
    <t>Castel Sant'Angelo</t>
  </si>
  <si>
    <t>Civitella Casanova</t>
  </si>
  <si>
    <t>Fara Filiorum Petri</t>
  </si>
  <si>
    <t>Crosa</t>
  </si>
  <si>
    <t>Grugliasco</t>
  </si>
  <si>
    <t>Gignod</t>
  </si>
  <si>
    <t>Erba</t>
  </si>
  <si>
    <t>Grosotto</t>
  </si>
  <si>
    <t>Filighera</t>
  </si>
  <si>
    <t>San Bassano</t>
  </si>
  <si>
    <t>Viadana</t>
  </si>
  <si>
    <t>Ossago Lodigiano</t>
  </si>
  <si>
    <t>Canale d'Agordo</t>
  </si>
  <si>
    <t>Sagrado</t>
  </si>
  <si>
    <t>Chiusavecchia</t>
  </si>
  <si>
    <t>Cicagna</t>
  </si>
  <si>
    <t>Massa Fiscaglia</t>
  </si>
  <si>
    <t>Collazzone</t>
  </si>
  <si>
    <t>Cessapalombo</t>
  </si>
  <si>
    <t>Montappone</t>
  </si>
  <si>
    <t>Magliano de' Marsi</t>
  </si>
  <si>
    <t>Roseto degli Abruzzi</t>
  </si>
  <si>
    <t>Elice</t>
  </si>
  <si>
    <t>Fara San Martino</t>
  </si>
  <si>
    <t>Dorzano</t>
  </si>
  <si>
    <t>Ivrea</t>
  </si>
  <si>
    <t>Gressan</t>
  </si>
  <si>
    <t>Grandate</t>
  </si>
  <si>
    <t>Montagna in Valtellina</t>
  </si>
  <si>
    <t>Giussago</t>
  </si>
  <si>
    <t>Soresina</t>
  </si>
  <si>
    <t>Borgo Virgilio</t>
  </si>
  <si>
    <t>Pieve Fissiraga</t>
  </si>
  <si>
    <t>Melara</t>
  </si>
  <si>
    <t>La Valle Agordina</t>
  </si>
  <si>
    <t>San Floriano del Collio</t>
  </si>
  <si>
    <t>Dolceacqua</t>
  </si>
  <si>
    <t>Coreglia Ligure</t>
  </si>
  <si>
    <t>Migliarino</t>
  </si>
  <si>
    <t>Deruta</t>
  </si>
  <si>
    <t>Cingoli</t>
  </si>
  <si>
    <t>Montefalcone Appennino</t>
  </si>
  <si>
    <t>Oricola</t>
  </si>
  <si>
    <t>Farindola</t>
  </si>
  <si>
    <t>Filetto</t>
  </si>
  <si>
    <t>Gaglianico</t>
  </si>
  <si>
    <t>La Loggia</t>
  </si>
  <si>
    <t>Guanzate</t>
  </si>
  <si>
    <t>Morbegno</t>
  </si>
  <si>
    <t>Marcignago</t>
  </si>
  <si>
    <t>Spinadesco</t>
  </si>
  <si>
    <t>San Martino in Strada</t>
  </si>
  <si>
    <t>Livinallongo del Col di Lana</t>
  </si>
  <si>
    <t>Staranzano</t>
  </si>
  <si>
    <t>Dolcedo</t>
  </si>
  <si>
    <t>Migliaro</t>
  </si>
  <si>
    <t>Civitanova Marche</t>
  </si>
  <si>
    <t>Montefortino</t>
  </si>
  <si>
    <t>Ortucchio</t>
  </si>
  <si>
    <t>Fossacesia</t>
  </si>
  <si>
    <t>Lignana</t>
  </si>
  <si>
    <t>Gifflenga</t>
  </si>
  <si>
    <t>Loranzè</t>
  </si>
  <si>
    <t>Lomazzo</t>
  </si>
  <si>
    <t>Pedesina</t>
  </si>
  <si>
    <t>Montebello della Battaglia</t>
  </si>
  <si>
    <t>Tavazzano con Villavesco</t>
  </si>
  <si>
    <t>Lorenzago di Cadore</t>
  </si>
  <si>
    <t>Isolabona</t>
  </si>
  <si>
    <t>Isola del Cantone</t>
  </si>
  <si>
    <t>Mirabello</t>
  </si>
  <si>
    <t>Fossato di Vico</t>
  </si>
  <si>
    <t>Staffolo</t>
  </si>
  <si>
    <t>Colmurano</t>
  </si>
  <si>
    <t>Montegiorgio</t>
  </si>
  <si>
    <t>Ovindoli</t>
  </si>
  <si>
    <t>Penne</t>
  </si>
  <si>
    <t>Moncrivello</t>
  </si>
  <si>
    <t>Moncalieri</t>
  </si>
  <si>
    <t>Nus</t>
  </si>
  <si>
    <t>Mariano Comense</t>
  </si>
  <si>
    <t>Poggiridenti</t>
  </si>
  <si>
    <t>Parona</t>
  </si>
  <si>
    <t>Zelo Buon Persico</t>
  </si>
  <si>
    <t>Lozzo di Cadore</t>
  </si>
  <si>
    <t>Lucinasco</t>
  </si>
  <si>
    <t>Leivi</t>
  </si>
  <si>
    <t>Ostellato</t>
  </si>
  <si>
    <t>Gualdo Cattaneo</t>
  </si>
  <si>
    <t>Corridonia</t>
  </si>
  <si>
    <t>Montegranaro</t>
  </si>
  <si>
    <t>Pratola Peligna</t>
  </si>
  <si>
    <t>Guardiagrele</t>
  </si>
  <si>
    <t>Quinto Vercellese</t>
  </si>
  <si>
    <t>Montalto Dora</t>
  </si>
  <si>
    <t>Montano Lucino</t>
  </si>
  <si>
    <t>Ponte in Valtellina</t>
  </si>
  <si>
    <t>San Genesio ed Uniti</t>
  </si>
  <si>
    <t>Ospitale di Cadore</t>
  </si>
  <si>
    <t>Pieve di Teco</t>
  </si>
  <si>
    <t>Mignanego</t>
  </si>
  <si>
    <t>Poggio Renatico</t>
  </si>
  <si>
    <t>Gualdo Tadino</t>
  </si>
  <si>
    <t>Esanatoglia</t>
  </si>
  <si>
    <t>Monteleone di Fermo</t>
  </si>
  <si>
    <t>Raiano</t>
  </si>
  <si>
    <t>Popoli</t>
  </si>
  <si>
    <t>Lanciano</t>
  </si>
  <si>
    <t>Mezzana Mortigliengo</t>
  </si>
  <si>
    <t>Nichelino</t>
  </si>
  <si>
    <t>Pontey</t>
  </si>
  <si>
    <t>Olgiate Comasco</t>
  </si>
  <si>
    <t>Postalesio</t>
  </si>
  <si>
    <t>Sant'Alessio con Vialone</t>
  </si>
  <si>
    <t>Perarolo di Cadore</t>
  </si>
  <si>
    <t>Pontedassio</t>
  </si>
  <si>
    <t>Ne</t>
  </si>
  <si>
    <t>Sant'Agostino</t>
  </si>
  <si>
    <t>Gubbio</t>
  </si>
  <si>
    <t>Fiastra</t>
  </si>
  <si>
    <t>Montelparo</t>
  </si>
  <si>
    <t>Rocca di Cambio</t>
  </si>
  <si>
    <t>Rosciano</t>
  </si>
  <si>
    <t>Miglianico</t>
  </si>
  <si>
    <t>Salasco</t>
  </si>
  <si>
    <t>Mongrando</t>
  </si>
  <si>
    <t>Orbassano</t>
  </si>
  <si>
    <t>Orsenigo</t>
  </si>
  <si>
    <t>Rogolo</t>
  </si>
  <si>
    <t>Torre d'Isola</t>
  </si>
  <si>
    <t>Pieve di Cadore</t>
  </si>
  <si>
    <t>Pornassio</t>
  </si>
  <si>
    <t>Neirone</t>
  </si>
  <si>
    <t>Vigarano Mainarda</t>
  </si>
  <si>
    <t>Marsciano</t>
  </si>
  <si>
    <t>Fiuminata</t>
  </si>
  <si>
    <t>Monte Rinaldo</t>
  </si>
  <si>
    <t>Rocca di Mezzo</t>
  </si>
  <si>
    <t>Sali Vercellese</t>
  </si>
  <si>
    <t>Mosso</t>
  </si>
  <si>
    <t>Ozegna</t>
  </si>
  <si>
    <t>Quart</t>
  </si>
  <si>
    <t>Rovellasca</t>
  </si>
  <si>
    <t>Sondalo</t>
  </si>
  <si>
    <t>Trivolzio</t>
  </si>
  <si>
    <t>Rocca Pietore</t>
  </si>
  <si>
    <t>Quiliano</t>
  </si>
  <si>
    <t>Prelà</t>
  </si>
  <si>
    <t>Ronco Scrivia</t>
  </si>
  <si>
    <t>Montefalco</t>
  </si>
  <si>
    <t>Gagliole</t>
  </si>
  <si>
    <t>Monte San Pietrangeli</t>
  </si>
  <si>
    <t>Sante Marie</t>
  </si>
  <si>
    <t>Tocco da Casauria</t>
  </si>
  <si>
    <t>Mottalciata</t>
  </si>
  <si>
    <t>Pavone Canavese</t>
  </si>
  <si>
    <t>Roisan</t>
  </si>
  <si>
    <t>Turate</t>
  </si>
  <si>
    <t>Vigevano</t>
  </si>
  <si>
    <t>San Tomaso Agordino</t>
  </si>
  <si>
    <t>Rezzo</t>
  </si>
  <si>
    <t>San Colombano Certenoli</t>
  </si>
  <si>
    <t>Monteleone di Spoleto</t>
  </si>
  <si>
    <t>Gualdo</t>
  </si>
  <si>
    <t>Monte Urano</t>
  </si>
  <si>
    <t>Santo Stefano di Sessanio</t>
  </si>
  <si>
    <t>Ortona</t>
  </si>
  <si>
    <t>Ponderano</t>
  </si>
  <si>
    <t>Pianezza</t>
  </si>
  <si>
    <t>Saint-Christophe</t>
  </si>
  <si>
    <t>Veniano</t>
  </si>
  <si>
    <t>Spriana</t>
  </si>
  <si>
    <t>Villanova d'Ardenghi</t>
  </si>
  <si>
    <t>Sedico</t>
  </si>
  <si>
    <t>Ventimiglia</t>
  </si>
  <si>
    <t>Sant'Olcese</t>
  </si>
  <si>
    <t>Monte Santa Maria Tiberina</t>
  </si>
  <si>
    <t>Loro Piceno</t>
  </si>
  <si>
    <t>Monte Vidon Corrado</t>
  </si>
  <si>
    <t>Santhià</t>
  </si>
  <si>
    <t>Pray</t>
  </si>
  <si>
    <t>Rivalta di Torino</t>
  </si>
  <si>
    <t>Vertemate con Minoprio</t>
  </si>
  <si>
    <t>Talamona</t>
  </si>
  <si>
    <t>Voghera</t>
  </si>
  <si>
    <t>Selva di Cadore</t>
  </si>
  <si>
    <t>Vessalico</t>
  </si>
  <si>
    <t>Serra Riccò</t>
  </si>
  <si>
    <t>Montone</t>
  </si>
  <si>
    <t>Ortezzano</t>
  </si>
  <si>
    <t>Pennapiedimonte</t>
  </si>
  <si>
    <t>Tronzano Vercellese</t>
  </si>
  <si>
    <t>Soprana</t>
  </si>
  <si>
    <t>Rivarolo Canavese</t>
  </si>
  <si>
    <t>Saint-Vincent</t>
  </si>
  <si>
    <t>Colverde</t>
  </si>
  <si>
    <t>Teglio</t>
  </si>
  <si>
    <t>Zeccone</t>
  </si>
  <si>
    <t>Taibon Agordino</t>
  </si>
  <si>
    <t>Montalto Carpasio</t>
  </si>
  <si>
    <t>Torriglia</t>
  </si>
  <si>
    <t>Matelica</t>
  </si>
  <si>
    <t>Pedaso</t>
  </si>
  <si>
    <t>Trasacco</t>
  </si>
  <si>
    <t>Poggiofiorito</t>
  </si>
  <si>
    <t>Villarboit</t>
  </si>
  <si>
    <t>Strona</t>
  </si>
  <si>
    <t>Rivoli</t>
  </si>
  <si>
    <t>Verrayes</t>
  </si>
  <si>
    <t>Tirano</t>
  </si>
  <si>
    <t>Zerbolò</t>
  </si>
  <si>
    <t>Vallada Agordina</t>
  </si>
  <si>
    <t>Tribogna</t>
  </si>
  <si>
    <t>Norcia</t>
  </si>
  <si>
    <t>Mogliano</t>
  </si>
  <si>
    <t>Porto San Giorgio</t>
  </si>
  <si>
    <t>San Giovanni Teatino</t>
  </si>
  <si>
    <t>Trivero</t>
  </si>
  <si>
    <t>Robassomero</t>
  </si>
  <si>
    <t>Tresivio</t>
  </si>
  <si>
    <t>Zinasco</t>
  </si>
  <si>
    <t>Valle di Cadore</t>
  </si>
  <si>
    <t>Valbrevenna</t>
  </si>
  <si>
    <t>Panicale</t>
  </si>
  <si>
    <t>Monte Cavallo</t>
  </si>
  <si>
    <t>Porto Sant'Elpidio</t>
  </si>
  <si>
    <t>San Martino sulla Marrucina</t>
  </si>
  <si>
    <t>Valdengo</t>
  </si>
  <si>
    <t>San Giorgio Canavese</t>
  </si>
  <si>
    <t>Valdisotto</t>
  </si>
  <si>
    <t>Corteolona e Genzone</t>
  </si>
  <si>
    <t>Longarone</t>
  </si>
  <si>
    <t>Passignano sul Trasimeno</t>
  </si>
  <si>
    <t>Montecosaro</t>
  </si>
  <si>
    <t>Rapagnano</t>
  </si>
  <si>
    <t>Valle Mosso</t>
  </si>
  <si>
    <t>Scarmagno</t>
  </si>
  <si>
    <t>Vervio</t>
  </si>
  <si>
    <t>Val di Zoldo</t>
  </si>
  <si>
    <t>Piegaro</t>
  </si>
  <si>
    <t>Monte San Giusto</t>
  </si>
  <si>
    <t>Santa Vittoria in Matenano</t>
  </si>
  <si>
    <t>Santa Maria Imbaro</t>
  </si>
  <si>
    <t>Verrone</t>
  </si>
  <si>
    <t>Strambino</t>
  </si>
  <si>
    <t>Villa di Tirano</t>
  </si>
  <si>
    <t>Poggiodomo</t>
  </si>
  <si>
    <t>Monte San Martino</t>
  </si>
  <si>
    <t>Sant'Elpidio a Mare</t>
  </si>
  <si>
    <t>Torrevecchia Teatina</t>
  </si>
  <si>
    <t>Vigliano Biellese</t>
  </si>
  <si>
    <t>Preci</t>
  </si>
  <si>
    <t>Muccia</t>
  </si>
  <si>
    <t>Servigliano</t>
  </si>
  <si>
    <t>Vacri</t>
  </si>
  <si>
    <t>Villanova Biellese</t>
  </si>
  <si>
    <t>Venaria Reale</t>
  </si>
  <si>
    <t>Sant'Anatolia di Narco</t>
  </si>
  <si>
    <t>Penna San Giovanni</t>
  </si>
  <si>
    <t>Smerillo</t>
  </si>
  <si>
    <t>Vasto</t>
  </si>
  <si>
    <t>Lessona</t>
  </si>
  <si>
    <t>Vialfrè</t>
  </si>
  <si>
    <t>Scheggino</t>
  </si>
  <si>
    <t>Petriolo</t>
  </si>
  <si>
    <t>Torre San Patrizio</t>
  </si>
  <si>
    <t>Villamagna</t>
  </si>
  <si>
    <t>Sellano</t>
  </si>
  <si>
    <t>Pieve Torina</t>
  </si>
  <si>
    <t>Pioraco</t>
  </si>
  <si>
    <t>Poggio San Vicino</t>
  </si>
  <si>
    <t>Umbertide</t>
  </si>
  <si>
    <t>Pollenza</t>
  </si>
  <si>
    <t>Vallo di Nera</t>
  </si>
  <si>
    <t>Potenza Picena</t>
  </si>
  <si>
    <t>Ripe San Ginesio</t>
  </si>
  <si>
    <t>San Ginesio</t>
  </si>
  <si>
    <t>San Severino Marche</t>
  </si>
  <si>
    <t>Sant'Angelo in Pontano</t>
  </si>
  <si>
    <t>Sarnano</t>
  </si>
  <si>
    <t>Sefro</t>
  </si>
  <si>
    <t>Serrapetrona</t>
  </si>
  <si>
    <t>Serravalle di Chienti</t>
  </si>
  <si>
    <t>Tolentino</t>
  </si>
  <si>
    <t>Treia</t>
  </si>
  <si>
    <t>Urbisaglia</t>
  </si>
  <si>
    <t>Ussita</t>
  </si>
  <si>
    <t>Visso</t>
  </si>
  <si>
    <t>Valfornace</t>
  </si>
  <si>
    <t>Altidona</t>
  </si>
  <si>
    <t>Collesalvetti</t>
  </si>
  <si>
    <t>Acquaviva Picena</t>
  </si>
  <si>
    <t>Arquata del Tronto</t>
  </si>
  <si>
    <t>Cossato</t>
  </si>
  <si>
    <t>Castorano</t>
  </si>
  <si>
    <t>Crevacuore</t>
  </si>
  <si>
    <t>Grottammare</t>
  </si>
  <si>
    <t>Monsampolo del Tronto</t>
  </si>
  <si>
    <t>Montedinove</t>
  </si>
  <si>
    <t>Montegallo</t>
  </si>
  <si>
    <t>Montemonaco</t>
  </si>
  <si>
    <t>Monteprandone</t>
  </si>
  <si>
    <t xml:space="preserve">Quaregna </t>
  </si>
  <si>
    <t>Offida</t>
  </si>
  <si>
    <t>Salussola</t>
  </si>
  <si>
    <t>Romano Canavese</t>
  </si>
  <si>
    <t>Sandigliano</t>
  </si>
  <si>
    <t>Ripatransone</t>
  </si>
  <si>
    <t>San Benedetto del Tronto</t>
  </si>
  <si>
    <t>Spinetoli</t>
  </si>
  <si>
    <t>EX VINCOLO MONITORA CHE IL FONDO PERDUTO SIA UGUALE AL MUTUO (CON NUOVI MASSIMALI NON SERVE - VECCHIO VALORE ERA PARI A 285714,286737262)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</si>
</sst>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&quot;€&quot;_-;\-* #,##0\ &quot;€&quot;_-;_-* &quot;-&quot;??\ &quot;€&quot;_-;_-@_-"/>
    <numFmt numFmtId="165" formatCode="0.0%"/>
    <numFmt numFmtId="166" formatCode="0.00000000E+00"/>
    <numFmt numFmtId="167" formatCode="#,##0.00\ &quot;€&quot;"/>
    <numFmt numFmtId="168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.5"/>
      <color theme="1"/>
      <name val="Calibri"/>
      <family val="2"/>
      <scheme val="minor"/>
    </font>
    <font>
      <i/>
      <sz val="12.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1">
    <xf numFmtId="0" fontId="0" fillId="0" borderId="0" xfId="0"/>
    <xf numFmtId="9" fontId="0" fillId="0" borderId="0" xfId="2" applyFont="1"/>
    <xf numFmtId="164" fontId="0" fillId="0" borderId="0" xfId="1" applyNumberFormat="1" applyFont="1"/>
    <xf numFmtId="0" fontId="2" fillId="0" borderId="0" xfId="0" applyFont="1"/>
    <xf numFmtId="164" fontId="0" fillId="0" borderId="0" xfId="0" applyNumberFormat="1"/>
    <xf numFmtId="0" fontId="0" fillId="0" borderId="1" xfId="0" applyBorder="1"/>
    <xf numFmtId="0" fontId="0" fillId="0" borderId="0" xfId="0" applyAlignment="1">
      <alignment vertical="center"/>
    </xf>
    <xf numFmtId="164" fontId="0" fillId="0" borderId="0" xfId="1" applyNumberFormat="1" applyFont="1" applyBorder="1"/>
    <xf numFmtId="44" fontId="0" fillId="0" borderId="0" xfId="1" applyFont="1" applyBorder="1"/>
    <xf numFmtId="9" fontId="0" fillId="0" borderId="2" xfId="2" applyFont="1" applyBorder="1"/>
    <xf numFmtId="9" fontId="0" fillId="0" borderId="0" xfId="2" applyFont="1" applyBorder="1"/>
    <xf numFmtId="164" fontId="0" fillId="0" borderId="0" xfId="1" applyNumberFormat="1" applyFont="1" applyFill="1" applyBorder="1"/>
    <xf numFmtId="164" fontId="0" fillId="3" borderId="3" xfId="1" applyNumberFormat="1" applyFont="1" applyFill="1" applyBorder="1"/>
    <xf numFmtId="44" fontId="0" fillId="0" borderId="0" xfId="1" quotePrefix="1" applyFont="1"/>
    <xf numFmtId="9" fontId="0" fillId="0" borderId="0" xfId="0" applyNumberFormat="1"/>
    <xf numFmtId="44" fontId="0" fillId="0" borderId="0" xfId="1" applyFont="1"/>
    <xf numFmtId="44" fontId="0" fillId="0" borderId="0" xfId="0" applyNumberFormat="1"/>
    <xf numFmtId="10" fontId="0" fillId="0" borderId="0" xfId="2" applyNumberFormat="1" applyFont="1"/>
    <xf numFmtId="10" fontId="0" fillId="0" borderId="0" xfId="0" applyNumberFormat="1"/>
    <xf numFmtId="44" fontId="0" fillId="2" borderId="0" xfId="1" applyFont="1" applyFill="1"/>
    <xf numFmtId="44" fontId="0" fillId="4" borderId="13" xfId="1" applyFont="1" applyFill="1" applyBorder="1"/>
    <xf numFmtId="3" fontId="0" fillId="0" borderId="0" xfId="0" applyNumberFormat="1"/>
    <xf numFmtId="4" fontId="0" fillId="0" borderId="0" xfId="0" applyNumberFormat="1"/>
    <xf numFmtId="164" fontId="0" fillId="2" borderId="0" xfId="1" applyNumberFormat="1" applyFont="1" applyFill="1"/>
    <xf numFmtId="0" fontId="0" fillId="5" borderId="0" xfId="0" applyFill="1"/>
    <xf numFmtId="43" fontId="0" fillId="0" borderId="0" xfId="3" applyFont="1"/>
    <xf numFmtId="10" fontId="0" fillId="0" borderId="1" xfId="2" applyNumberFormat="1" applyFont="1" applyBorder="1"/>
    <xf numFmtId="10" fontId="0" fillId="0" borderId="4" xfId="2" applyNumberFormat="1" applyFont="1" applyBorder="1" applyAlignment="1">
      <alignment vertical="center"/>
    </xf>
    <xf numFmtId="10" fontId="0" fillId="0" borderId="5" xfId="2" applyNumberFormat="1" applyFont="1" applyBorder="1" applyAlignment="1">
      <alignment vertical="center"/>
    </xf>
    <xf numFmtId="0" fontId="0" fillId="5" borderId="0" xfId="0" quotePrefix="1" applyFill="1"/>
    <xf numFmtId="166" fontId="0" fillId="0" borderId="0" xfId="0" applyNumberFormat="1"/>
    <xf numFmtId="166" fontId="0" fillId="0" borderId="0" xfId="0" quotePrefix="1" applyNumberFormat="1" applyAlignment="1">
      <alignment wrapText="1"/>
    </xf>
    <xf numFmtId="0" fontId="0" fillId="0" borderId="0" xfId="0" quotePrefix="1" applyAlignment="1">
      <alignment wrapText="1"/>
    </xf>
    <xf numFmtId="0" fontId="3" fillId="0" borderId="0" xfId="0" applyFont="1" applyAlignment="1">
      <alignment horizontal="center" vertical="center"/>
    </xf>
    <xf numFmtId="0" fontId="5" fillId="0" borderId="0" xfId="0" applyFont="1"/>
    <xf numFmtId="164" fontId="0" fillId="3" borderId="6" xfId="1" applyNumberFormat="1" applyFont="1" applyFill="1" applyBorder="1"/>
    <xf numFmtId="0" fontId="2" fillId="7" borderId="3" xfId="0" applyFont="1" applyFill="1" applyBorder="1" applyAlignment="1">
      <alignment vertical="center"/>
    </xf>
    <xf numFmtId="0" fontId="2" fillId="6" borderId="0" xfId="0" applyFont="1" applyFill="1" applyAlignment="1">
      <alignment horizontal="right" vertical="center"/>
    </xf>
    <xf numFmtId="0" fontId="2" fillId="7" borderId="7" xfId="0" applyFont="1" applyFill="1" applyBorder="1" applyAlignment="1">
      <alignment horizontal="center" vertical="center" wrapText="1"/>
    </xf>
    <xf numFmtId="164" fontId="2" fillId="7" borderId="6" xfId="1" applyNumberFormat="1" applyFont="1" applyFill="1" applyBorder="1" applyAlignment="1">
      <alignment horizontal="center" vertical="center" wrapText="1"/>
    </xf>
    <xf numFmtId="44" fontId="2" fillId="6" borderId="4" xfId="1" applyFont="1" applyFill="1" applyBorder="1"/>
    <xf numFmtId="0" fontId="2" fillId="7" borderId="6" xfId="0" applyFont="1" applyFill="1" applyBorder="1" applyAlignment="1">
      <alignment horizontal="center" vertical="center"/>
    </xf>
    <xf numFmtId="44" fontId="0" fillId="6" borderId="11" xfId="1" applyFont="1" applyFill="1" applyBorder="1"/>
    <xf numFmtId="44" fontId="0" fillId="6" borderId="13" xfId="1" applyFont="1" applyFill="1" applyBorder="1"/>
    <xf numFmtId="44" fontId="0" fillId="6" borderId="6" xfId="1" applyFont="1" applyFill="1" applyBorder="1"/>
    <xf numFmtId="0" fontId="2" fillId="7" borderId="20" xfId="0" applyFont="1" applyFill="1" applyBorder="1" applyAlignment="1">
      <alignment horizontal="center" vertical="center" wrapText="1"/>
    </xf>
    <xf numFmtId="9" fontId="0" fillId="0" borderId="21" xfId="2" applyFont="1" applyBorder="1" applyAlignment="1">
      <alignment vertical="center"/>
    </xf>
    <xf numFmtId="9" fontId="0" fillId="0" borderId="2" xfId="2" applyFont="1" applyBorder="1" applyAlignment="1">
      <alignment vertical="center"/>
    </xf>
    <xf numFmtId="0" fontId="2" fillId="7" borderId="6" xfId="0" applyFont="1" applyFill="1" applyBorder="1" applyAlignment="1">
      <alignment horizontal="center" vertical="center" wrapText="1"/>
    </xf>
    <xf numFmtId="44" fontId="0" fillId="6" borderId="13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/>
    <xf numFmtId="165" fontId="4" fillId="0" borderId="0" xfId="0" applyNumberFormat="1" applyFont="1"/>
    <xf numFmtId="0" fontId="0" fillId="6" borderId="15" xfId="0" applyFill="1" applyBorder="1" applyAlignment="1">
      <alignment horizontal="right" vertical="center"/>
    </xf>
    <xf numFmtId="0" fontId="0" fillId="6" borderId="16" xfId="0" applyFill="1" applyBorder="1" applyAlignment="1">
      <alignment horizontal="right" vertical="center"/>
    </xf>
    <xf numFmtId="43" fontId="0" fillId="3" borderId="9" xfId="3" applyFont="1" applyFill="1" applyBorder="1" applyAlignment="1">
      <alignment vertical="center"/>
    </xf>
    <xf numFmtId="43" fontId="0" fillId="3" borderId="10" xfId="3" applyFont="1" applyFill="1" applyBorder="1" applyAlignment="1">
      <alignment vertical="center"/>
    </xf>
    <xf numFmtId="0" fontId="2" fillId="7" borderId="8" xfId="0" applyFont="1" applyFill="1" applyBorder="1" applyAlignment="1">
      <alignment horizontal="center" vertical="center" wrapText="1"/>
    </xf>
    <xf numFmtId="0" fontId="0" fillId="6" borderId="15" xfId="0" applyFill="1" applyBorder="1" applyAlignment="1">
      <alignment vertical="center"/>
    </xf>
    <xf numFmtId="0" fontId="0" fillId="6" borderId="16" xfId="0" applyFill="1" applyBorder="1" applyAlignment="1">
      <alignment vertical="center"/>
    </xf>
    <xf numFmtId="0" fontId="0" fillId="6" borderId="17" xfId="0" applyFill="1" applyBorder="1" applyAlignment="1">
      <alignment vertical="center" wrapText="1"/>
    </xf>
    <xf numFmtId="43" fontId="0" fillId="3" borderId="22" xfId="3" applyFont="1" applyFill="1" applyBorder="1" applyAlignment="1">
      <alignment vertical="center"/>
    </xf>
    <xf numFmtId="0" fontId="0" fillId="6" borderId="23" xfId="0" applyFill="1" applyBorder="1" applyAlignment="1">
      <alignment horizontal="right" vertical="center"/>
    </xf>
    <xf numFmtId="44" fontId="0" fillId="4" borderId="22" xfId="1" applyFont="1" applyFill="1" applyBorder="1"/>
    <xf numFmtId="0" fontId="0" fillId="6" borderId="0" xfId="0" quotePrefix="1" applyFill="1"/>
    <xf numFmtId="0" fontId="2" fillId="7" borderId="3" xfId="0" applyFont="1" applyFill="1" applyBorder="1" applyAlignment="1">
      <alignment horizontal="center" vertical="center"/>
    </xf>
    <xf numFmtId="164" fontId="0" fillId="3" borderId="3" xfId="1" applyNumberFormat="1" applyFont="1" applyFill="1" applyBorder="1" applyAlignment="1">
      <alignment horizontal="center" vertical="center"/>
    </xf>
    <xf numFmtId="0" fontId="0" fillId="0" borderId="18" xfId="0" applyBorder="1"/>
    <xf numFmtId="168" fontId="0" fillId="0" borderId="0" xfId="0" applyNumberFormat="1"/>
    <xf numFmtId="165" fontId="11" fillId="0" borderId="0" xfId="2" applyNumberFormat="1" applyFont="1" applyAlignment="1">
      <alignment horizontal="center" vertical="center"/>
    </xf>
    <xf numFmtId="165" fontId="11" fillId="0" borderId="0" xfId="1" applyNumberFormat="1" applyFont="1" applyAlignment="1">
      <alignment horizontal="center" vertical="center"/>
    </xf>
    <xf numFmtId="43" fontId="0" fillId="0" borderId="0" xfId="0" applyNumberFormat="1"/>
    <xf numFmtId="0" fontId="13" fillId="0" borderId="0" xfId="0" applyFont="1" applyAlignment="1">
      <alignment horizontal="center" vertical="center" wrapText="1"/>
    </xf>
    <xf numFmtId="0" fontId="2" fillId="6" borderId="16" xfId="0" applyFont="1" applyFill="1" applyBorder="1" applyAlignment="1">
      <alignment vertical="center"/>
    </xf>
    <xf numFmtId="43" fontId="0" fillId="6" borderId="10" xfId="3" applyFont="1" applyFill="1" applyBorder="1" applyAlignment="1">
      <alignment vertical="center"/>
    </xf>
    <xf numFmtId="43" fontId="0" fillId="6" borderId="22" xfId="3" applyFont="1" applyFill="1" applyBorder="1" applyAlignment="1">
      <alignment vertical="center"/>
    </xf>
    <xf numFmtId="44" fontId="0" fillId="6" borderId="9" xfId="1" applyFont="1" applyFill="1" applyBorder="1" applyAlignment="1">
      <alignment vertical="center"/>
    </xf>
    <xf numFmtId="44" fontId="0" fillId="6" borderId="10" xfId="1" applyFont="1" applyFill="1" applyBorder="1" applyAlignment="1">
      <alignment vertical="center"/>
    </xf>
    <xf numFmtId="44" fontId="0" fillId="6" borderId="13" xfId="1" applyFont="1" applyFill="1" applyBorder="1" applyAlignment="1">
      <alignment vertical="center"/>
    </xf>
    <xf numFmtId="44" fontId="0" fillId="6" borderId="22" xfId="1" applyFont="1" applyFill="1" applyBorder="1" applyAlignment="1">
      <alignment vertical="center"/>
    </xf>
    <xf numFmtId="44" fontId="1" fillId="8" borderId="9" xfId="1" applyFont="1" applyFill="1" applyBorder="1" applyAlignment="1">
      <alignment vertical="center"/>
    </xf>
    <xf numFmtId="44" fontId="1" fillId="8" borderId="10" xfId="1" applyFont="1" applyFill="1" applyBorder="1" applyAlignment="1">
      <alignment vertical="center"/>
    </xf>
    <xf numFmtId="44" fontId="1" fillId="8" borderId="13" xfId="1" applyFont="1" applyFill="1" applyBorder="1" applyAlignment="1">
      <alignment vertical="center"/>
    </xf>
    <xf numFmtId="44" fontId="1" fillId="8" borderId="22" xfId="1" applyFont="1" applyFill="1" applyBorder="1" applyAlignment="1">
      <alignment vertical="center"/>
    </xf>
    <xf numFmtId="0" fontId="15" fillId="9" borderId="6" xfId="0" applyFont="1" applyFill="1" applyBorder="1" applyAlignment="1">
      <alignment horizontal="center" vertical="center" wrapText="1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43" fontId="10" fillId="0" borderId="25" xfId="3" applyFont="1" applyBorder="1" applyAlignment="1">
      <alignment horizontal="right" vertical="center"/>
    </xf>
    <xf numFmtId="0" fontId="2" fillId="6" borderId="26" xfId="0" applyFont="1" applyFill="1" applyBorder="1" applyAlignment="1">
      <alignment horizontal="right" vertical="center"/>
    </xf>
    <xf numFmtId="43" fontId="0" fillId="3" borderId="13" xfId="3" applyFont="1" applyFill="1" applyBorder="1" applyAlignment="1">
      <alignment vertical="center"/>
    </xf>
    <xf numFmtId="44" fontId="2" fillId="6" borderId="20" xfId="1" applyFont="1" applyFill="1" applyBorder="1"/>
    <xf numFmtId="44" fontId="2" fillId="6" borderId="6" xfId="1" applyFont="1" applyFill="1" applyBorder="1"/>
    <xf numFmtId="0" fontId="2" fillId="6" borderId="27" xfId="0" applyFont="1" applyFill="1" applyBorder="1" applyAlignment="1">
      <alignment vertical="center"/>
    </xf>
    <xf numFmtId="44" fontId="7" fillId="6" borderId="28" xfId="2" applyNumberFormat="1" applyFont="1" applyFill="1" applyBorder="1" applyAlignment="1">
      <alignment vertical="center"/>
    </xf>
    <xf numFmtId="0" fontId="2" fillId="6" borderId="29" xfId="0" applyFont="1" applyFill="1" applyBorder="1" applyAlignment="1">
      <alignment vertical="center"/>
    </xf>
    <xf numFmtId="44" fontId="8" fillId="6" borderId="30" xfId="1" quotePrefix="1" applyFont="1" applyFill="1" applyBorder="1" applyAlignment="1">
      <alignment vertical="center" wrapText="1"/>
    </xf>
    <xf numFmtId="167" fontId="10" fillId="0" borderId="31" xfId="3" applyNumberFormat="1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14" fillId="6" borderId="19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12" fillId="0" borderId="24" xfId="1" applyNumberFormat="1" applyFont="1" applyBorder="1" applyAlignment="1">
      <alignment horizontal="left" vertical="center" wrapText="1"/>
    </xf>
    <xf numFmtId="0" fontId="16" fillId="10" borderId="0" xfId="0" applyFont="1" applyFill="1" applyAlignment="1">
      <alignment horizontal="center"/>
    </xf>
  </cellXfs>
  <cellStyles count="4">
    <cellStyle name="Migliaia" xfId="3" builtinId="3"/>
    <cellStyle name="Normale" xfId="0" builtinId="0"/>
    <cellStyle name="Percentuale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77612</xdr:colOff>
      <xdr:row>0</xdr:row>
      <xdr:rowOff>127001</xdr:rowOff>
    </xdr:from>
    <xdr:to>
      <xdr:col>3</xdr:col>
      <xdr:colOff>1996722</xdr:colOff>
      <xdr:row>2</xdr:row>
      <xdr:rowOff>846666</xdr:rowOff>
    </xdr:to>
    <xdr:sp macro="" textlink="">
      <xdr:nvSpPr>
        <xdr:cNvPr id="6" name="Rettangolo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2060223" y="127001"/>
          <a:ext cx="8142110" cy="199672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CONFIGURA</a:t>
          </a:r>
          <a:r>
            <a:rPr lang="it-IT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IL CONTRIBUTO FINANZIARIO CHE VUOI RICHIEDERE, </a:t>
          </a:r>
          <a:r>
            <a:rPr lang="it-IT" sz="1100" b="1" u="sng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COMPILA LE CELLE AZZURRE </a:t>
          </a:r>
          <a:r>
            <a:rPr lang="it-IT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SEGUENDO I 4 PASSAGGI.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it-IT" sz="1100" b="1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N.B.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Attiva il calcolo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iterativo fra le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opzioni di Excel</a:t>
          </a:r>
          <a:endParaRPr lang="it-IT" b="0">
            <a:solidFill>
              <a:sysClr val="windowText" lastClr="000000"/>
            </a:solidFill>
            <a:effectLst/>
          </a:endParaRPr>
        </a:p>
        <a:p>
          <a:pPr algn="l"/>
          <a:endParaRPr lang="it-IT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1150056</xdr:colOff>
      <xdr:row>0</xdr:row>
      <xdr:rowOff>430393</xdr:rowOff>
    </xdr:from>
    <xdr:to>
      <xdr:col>3</xdr:col>
      <xdr:colOff>902053</xdr:colOff>
      <xdr:row>2</xdr:row>
      <xdr:rowOff>772230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3000"/>
                  </a14:imgEffect>
                  <a14:imgEffect>
                    <a14:brightnessContrast bright="-9000" contrast="22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420306" y="430393"/>
          <a:ext cx="6189357" cy="1613954"/>
        </a:xfrm>
        <a:prstGeom prst="rect">
          <a:avLst/>
        </a:prstGeom>
      </xdr:spPr>
    </xdr:pic>
    <xdr:clientData/>
  </xdr:twoCellAnchor>
  <xdr:twoCellAnchor>
    <xdr:from>
      <xdr:col>0</xdr:col>
      <xdr:colOff>238125</xdr:colOff>
      <xdr:row>2</xdr:row>
      <xdr:rowOff>799041</xdr:rowOff>
    </xdr:from>
    <xdr:to>
      <xdr:col>0</xdr:col>
      <xdr:colOff>3148542</xdr:colOff>
      <xdr:row>7</xdr:row>
      <xdr:rowOff>47625</xdr:rowOff>
    </xdr:to>
    <xdr:sp macro="" textlink="">
      <xdr:nvSpPr>
        <xdr:cNvPr id="8" name="Freccia a destra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238125" y="2074333"/>
          <a:ext cx="2910417" cy="1169459"/>
        </a:xfrm>
        <a:prstGeom prst="rightArrow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100" b="1">
              <a:solidFill>
                <a:srgbClr val="002060"/>
              </a:solidFill>
            </a:rPr>
            <a:t>1. Indica dove</a:t>
          </a:r>
          <a:r>
            <a:rPr lang="it-IT" sz="1100" b="1" baseline="0">
              <a:solidFill>
                <a:srgbClr val="002060"/>
              </a:solidFill>
            </a:rPr>
            <a:t> si trova la sede operativa</a:t>
          </a:r>
        </a:p>
        <a:p>
          <a:pPr algn="ctr"/>
          <a:r>
            <a:rPr lang="it-IT" sz="1100" b="1" baseline="0">
              <a:solidFill>
                <a:srgbClr val="002060"/>
              </a:solidFill>
            </a:rPr>
            <a:t>dell'iniziativa</a:t>
          </a:r>
          <a:r>
            <a:rPr lang="it-IT" sz="1100" b="1">
              <a:solidFill>
                <a:srgbClr val="002060"/>
              </a:solidFill>
            </a:rPr>
            <a:t> </a:t>
          </a:r>
        </a:p>
      </xdr:txBody>
    </xdr:sp>
    <xdr:clientData/>
  </xdr:twoCellAnchor>
  <xdr:twoCellAnchor>
    <xdr:from>
      <xdr:col>0</xdr:col>
      <xdr:colOff>238128</xdr:colOff>
      <xdr:row>9</xdr:row>
      <xdr:rowOff>296336</xdr:rowOff>
    </xdr:from>
    <xdr:to>
      <xdr:col>0</xdr:col>
      <xdr:colOff>3148545</xdr:colOff>
      <xdr:row>15</xdr:row>
      <xdr:rowOff>164045</xdr:rowOff>
    </xdr:to>
    <xdr:sp macro="" textlink="">
      <xdr:nvSpPr>
        <xdr:cNvPr id="10" name="Freccia a destra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238128" y="3767669"/>
          <a:ext cx="2910417" cy="1169459"/>
        </a:xfrm>
        <a:prstGeom prst="rightArrow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100" b="1">
              <a:solidFill>
                <a:srgbClr val="002060"/>
              </a:solidFill>
            </a:rPr>
            <a:t>2.</a:t>
          </a:r>
          <a:r>
            <a:rPr lang="it-IT" sz="1100" b="0">
              <a:solidFill>
                <a:schemeClr val="lt1"/>
              </a:solidFill>
            </a:rPr>
            <a:t>.</a:t>
          </a:r>
          <a:r>
            <a:rPr lang="it-IT" sz="1100" b="0" baseline="0">
              <a:solidFill>
                <a:schemeClr val="lt1"/>
              </a:solidFill>
            </a:rPr>
            <a:t> </a:t>
          </a:r>
          <a:r>
            <a:rPr lang="it-IT" sz="1100" b="1">
              <a:solidFill>
                <a:srgbClr val="002060"/>
              </a:solidFill>
              <a:latin typeface="+mn-lt"/>
              <a:ea typeface="+mn-ea"/>
              <a:cs typeface="+mn-cs"/>
            </a:rPr>
            <a:t>Indica come si compone l'investimento </a:t>
          </a:r>
        </a:p>
      </xdr:txBody>
    </xdr:sp>
    <xdr:clientData/>
  </xdr:twoCellAnchor>
  <xdr:twoCellAnchor>
    <xdr:from>
      <xdr:col>0</xdr:col>
      <xdr:colOff>238126</xdr:colOff>
      <xdr:row>16</xdr:row>
      <xdr:rowOff>10581</xdr:rowOff>
    </xdr:from>
    <xdr:to>
      <xdr:col>0</xdr:col>
      <xdr:colOff>3148543</xdr:colOff>
      <xdr:row>22</xdr:row>
      <xdr:rowOff>105833</xdr:rowOff>
    </xdr:to>
    <xdr:sp macro="" textlink="">
      <xdr:nvSpPr>
        <xdr:cNvPr id="11" name="Freccia a destra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238126" y="4974164"/>
          <a:ext cx="2910417" cy="1259419"/>
        </a:xfrm>
        <a:prstGeom prst="rightArrow">
          <a:avLst>
            <a:gd name="adj1" fmla="val 50000"/>
            <a:gd name="adj2" fmla="val 46639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it-IT" sz="1100" b="1">
              <a:solidFill>
                <a:srgbClr val="002060"/>
              </a:solidFill>
            </a:rPr>
            <a:t>3.</a:t>
          </a:r>
          <a:r>
            <a:rPr lang="it-IT" sz="1100" b="1" baseline="0">
              <a:solidFill>
                <a:srgbClr val="002060"/>
              </a:solidFill>
            </a:rPr>
            <a:t> Indicare le spese di gestione che prevedi e che vorresti finanziare con il mutuo a tazzo zero</a:t>
          </a:r>
          <a:r>
            <a:rPr lang="it-IT" sz="1100" baseline="0"/>
            <a:t>d</a:t>
          </a:r>
          <a:endParaRPr lang="it-IT" sz="1100"/>
        </a:p>
      </xdr:txBody>
    </xdr:sp>
    <xdr:clientData/>
  </xdr:twoCellAnchor>
  <xdr:twoCellAnchor>
    <xdr:from>
      <xdr:col>0</xdr:col>
      <xdr:colOff>232839</xdr:colOff>
      <xdr:row>28</xdr:row>
      <xdr:rowOff>1</xdr:rowOff>
    </xdr:from>
    <xdr:to>
      <xdr:col>0</xdr:col>
      <xdr:colOff>3143256</xdr:colOff>
      <xdr:row>32</xdr:row>
      <xdr:rowOff>21168</xdr:rowOff>
    </xdr:to>
    <xdr:sp macro="" textlink="">
      <xdr:nvSpPr>
        <xdr:cNvPr id="12" name="Freccia a destra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232839" y="7471834"/>
          <a:ext cx="2910417" cy="1248834"/>
        </a:xfrm>
        <a:prstGeom prst="rightArrow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100" b="1">
              <a:solidFill>
                <a:srgbClr val="002060"/>
              </a:solidFill>
            </a:rPr>
            <a:t>4. Trova quella che per te è la miglior combinazione fra mutuo a tasso zero e fondo perduto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9">
    <pageSetUpPr fitToPage="1"/>
  </sheetPr>
  <dimension ref="A1:S116"/>
  <sheetViews>
    <sheetView showGridLines="0" showRowColHeaders="0" tabSelected="1" zoomScale="110" zoomScaleNormal="110" workbookViewId="0">
      <selection activeCell="B9" sqref="B9"/>
    </sheetView>
  </sheetViews>
  <sheetFormatPr defaultColWidth="9.1796875" defaultRowHeight="14.5" zeroHeight="1" x14ac:dyDescent="0.35"/>
  <cols>
    <col min="1" max="1" width="46.81640625" customWidth="1"/>
    <col min="2" max="2" width="52.7265625" customWidth="1"/>
    <col min="3" max="3" width="39.54296875" customWidth="1"/>
    <col min="4" max="4" width="27.54296875" bestFit="1" customWidth="1"/>
    <col min="5" max="5" width="26.54296875" hidden="1" customWidth="1"/>
    <col min="6" max="6" width="20.81640625" hidden="1" customWidth="1"/>
    <col min="7" max="7" width="14.54296875" hidden="1" customWidth="1"/>
    <col min="8" max="8" width="46.453125" hidden="1" customWidth="1"/>
    <col min="9" max="9" width="33.7265625" hidden="1" customWidth="1"/>
    <col min="10" max="10" width="52.54296875" hidden="1" customWidth="1"/>
    <col min="11" max="11" width="21.26953125" hidden="1" customWidth="1"/>
    <col min="12" max="12" width="17.81640625" customWidth="1"/>
    <col min="13" max="13" width="14.1796875" customWidth="1"/>
    <col min="14" max="14" width="15.1796875" customWidth="1"/>
    <col min="15" max="18" width="8.7265625" customWidth="1"/>
    <col min="19" max="19" width="9.1796875" customWidth="1"/>
  </cols>
  <sheetData>
    <row r="1" spans="1:11" ht="50.5" customHeight="1" thickBot="1" x14ac:dyDescent="0.4"/>
    <row r="2" spans="1:11" ht="50.15" customHeight="1" thickBot="1" x14ac:dyDescent="0.4">
      <c r="A2" s="84" t="s">
        <v>438</v>
      </c>
    </row>
    <row r="3" spans="1:11" ht="79.5" customHeight="1" thickBot="1" x14ac:dyDescent="0.4"/>
    <row r="4" spans="1:11" ht="25.5" customHeight="1" thickTop="1" thickBot="1" x14ac:dyDescent="0.4">
      <c r="B4" s="36" t="s">
        <v>0</v>
      </c>
      <c r="C4" s="36" t="s">
        <v>411</v>
      </c>
      <c r="D4" s="36" t="s">
        <v>23</v>
      </c>
      <c r="F4" s="4"/>
    </row>
    <row r="5" spans="1:11" ht="16.5" customHeight="1" thickTop="1" thickBot="1" x14ac:dyDescent="0.4">
      <c r="B5" s="12"/>
      <c r="C5" s="12"/>
      <c r="D5" s="12"/>
      <c r="H5" s="34"/>
    </row>
    <row r="6" spans="1:11" ht="15" thickTop="1" x14ac:dyDescent="0.35">
      <c r="B6" s="101" t="str">
        <f>IF(OR(J8="VERO",B5="Trentino Alto Adige"),"Per la tua iniziativa non è necessario indicare provincia/unità territoriale e comune","")</f>
        <v/>
      </c>
      <c r="C6" s="101"/>
      <c r="D6" s="101"/>
    </row>
    <row r="7" spans="1:11" ht="15" thickBot="1" x14ac:dyDescent="0.4">
      <c r="B7" s="102"/>
      <c r="C7" s="102"/>
      <c r="D7" s="102"/>
      <c r="H7" t="s">
        <v>25</v>
      </c>
      <c r="J7" t="s">
        <v>26</v>
      </c>
      <c r="K7" t="s">
        <v>27</v>
      </c>
    </row>
    <row r="8" spans="1:11" ht="24.65" customHeight="1" thickTop="1" thickBot="1" x14ac:dyDescent="0.4">
      <c r="B8" s="3"/>
      <c r="C8" s="65" t="s">
        <v>429</v>
      </c>
      <c r="D8" s="66" t="s">
        <v>428</v>
      </c>
      <c r="H8" t="str">
        <f>IF(AND(J8="FALSO",K8="FALSO"),"NEUTRA",IF(J8="VERO","Art. 107.3.a","Art. 107.3.c"))</f>
        <v>NEUTRA</v>
      </c>
      <c r="J8" t="str">
        <f>IF(OR(B5=B49,B5=B50,B51=B5,B60=B5,B61=B5,B62=B5,B58=B5),"VERO","FALSO")</f>
        <v>FALSO</v>
      </c>
      <c r="K8" t="str">
        <f>IF(J8="VER0","FALSO",IF(OR(C5="ALTRO",D5="ALTRO",C5="",D5=""),"FALSO","VERO"))</f>
        <v>FALSO</v>
      </c>
    </row>
    <row r="9" spans="1:11" ht="33" customHeight="1" thickTop="1" thickBot="1" x14ac:dyDescent="0.4">
      <c r="C9" s="109" t="s">
        <v>430</v>
      </c>
      <c r="D9" s="109"/>
    </row>
    <row r="10" spans="1:11" ht="29.5" thickBot="1" x14ac:dyDescent="0.4">
      <c r="B10" s="57" t="s">
        <v>1</v>
      </c>
      <c r="C10" s="39" t="s">
        <v>420</v>
      </c>
      <c r="D10" s="48" t="s">
        <v>10</v>
      </c>
      <c r="E10" s="45" t="s">
        <v>412</v>
      </c>
      <c r="F10" s="38" t="s">
        <v>413</v>
      </c>
      <c r="J10" t="str">
        <f>IF(AND(J8="FALSO",K8="FALSO"),"NEUTRA",IF(J8="VERO","Art. 107.3.a","Art. 107.3.c"))</f>
        <v>NEUTRA</v>
      </c>
    </row>
    <row r="11" spans="1:11" ht="16" customHeight="1" x14ac:dyDescent="0.35">
      <c r="B11" s="58" t="s">
        <v>421</v>
      </c>
      <c r="C11" s="55"/>
      <c r="D11" s="49">
        <f ca="1">IF(C11&gt;$D$17*E11,$D$17*E11,C11)</f>
        <v>0</v>
      </c>
      <c r="E11" s="46">
        <v>0.3</v>
      </c>
      <c r="F11" s="27">
        <f t="shared" ref="F11:F16" si="0">IFERROR(C11/$C$17,0)</f>
        <v>0</v>
      </c>
    </row>
    <row r="12" spans="1:11" ht="16" customHeight="1" x14ac:dyDescent="0.35">
      <c r="B12" s="59" t="s">
        <v>422</v>
      </c>
      <c r="C12" s="56"/>
      <c r="D12" s="49">
        <f>C12</f>
        <v>0</v>
      </c>
      <c r="E12" s="46">
        <v>1</v>
      </c>
      <c r="F12" s="27">
        <f t="shared" si="0"/>
        <v>0</v>
      </c>
    </row>
    <row r="13" spans="1:11" ht="16" customHeight="1" x14ac:dyDescent="0.35">
      <c r="B13" s="59" t="s">
        <v>423</v>
      </c>
      <c r="C13" s="56"/>
      <c r="D13" s="49">
        <f>C13</f>
        <v>0</v>
      </c>
      <c r="E13" s="46">
        <v>1</v>
      </c>
      <c r="F13" s="27">
        <f t="shared" si="0"/>
        <v>0</v>
      </c>
    </row>
    <row r="14" spans="1:11" ht="16" customHeight="1" x14ac:dyDescent="0.35">
      <c r="B14" s="59" t="s">
        <v>424</v>
      </c>
      <c r="C14" s="56"/>
      <c r="D14" s="49">
        <f>C14</f>
        <v>0</v>
      </c>
      <c r="E14" s="46">
        <v>1</v>
      </c>
      <c r="F14" s="27">
        <f t="shared" si="0"/>
        <v>0</v>
      </c>
    </row>
    <row r="15" spans="1:11" ht="16" customHeight="1" x14ac:dyDescent="0.35">
      <c r="B15" s="59" t="s">
        <v>425</v>
      </c>
      <c r="C15" s="56"/>
      <c r="D15" s="49">
        <f ca="1">IF(C15&gt;$D$17*E15,$D$17*E15,C15)</f>
        <v>0</v>
      </c>
      <c r="E15" s="46">
        <v>0.05</v>
      </c>
      <c r="F15" s="27">
        <f t="shared" si="0"/>
        <v>0</v>
      </c>
    </row>
    <row r="16" spans="1:11" ht="36" customHeight="1" thickBot="1" x14ac:dyDescent="0.4">
      <c r="B16" s="60" t="s">
        <v>426</v>
      </c>
      <c r="C16" s="93"/>
      <c r="D16" s="49">
        <f ca="1">IF(C16&gt;$D$17*E16,$D$17*E16,C16)</f>
        <v>0</v>
      </c>
      <c r="E16" s="47">
        <v>1</v>
      </c>
      <c r="F16" s="28">
        <f t="shared" si="0"/>
        <v>0</v>
      </c>
    </row>
    <row r="17" spans="2:19" ht="15" thickBot="1" x14ac:dyDescent="0.4">
      <c r="B17" s="92" t="s">
        <v>4</v>
      </c>
      <c r="C17" s="95">
        <f>SUM(C11:C16)</f>
        <v>0</v>
      </c>
      <c r="D17" s="94">
        <f ca="1">SUM(D11:D16)</f>
        <v>0</v>
      </c>
    </row>
    <row r="18" spans="2:19" ht="15" thickBot="1" x14ac:dyDescent="0.4">
      <c r="C18" s="7"/>
      <c r="E18" s="8"/>
      <c r="H18" s="25"/>
    </row>
    <row r="19" spans="2:19" ht="15" thickBot="1" x14ac:dyDescent="0.4">
      <c r="B19" s="104" t="s">
        <v>7</v>
      </c>
      <c r="C19" s="39" t="s">
        <v>5</v>
      </c>
      <c r="D19" s="39" t="s">
        <v>6</v>
      </c>
      <c r="E19" s="39" t="s">
        <v>3</v>
      </c>
      <c r="F19" s="39" t="s">
        <v>2</v>
      </c>
      <c r="H19" s="25"/>
    </row>
    <row r="20" spans="2:19" ht="15" thickBot="1" x14ac:dyDescent="0.4">
      <c r="B20" s="105"/>
      <c r="C20" s="35"/>
      <c r="D20" s="44">
        <f ca="1">IF(C20&gt;(D17*E20),D17*E20,C20)</f>
        <v>0</v>
      </c>
      <c r="E20" s="9">
        <v>0.2</v>
      </c>
      <c r="F20" s="26" t="e">
        <f>C20/C17</f>
        <v>#DIV/0!</v>
      </c>
      <c r="H20" s="25"/>
    </row>
    <row r="21" spans="2:19" ht="15" thickBot="1" x14ac:dyDescent="0.4">
      <c r="C21" s="11"/>
      <c r="E21" s="8"/>
      <c r="F21" s="10"/>
    </row>
    <row r="22" spans="2:19" ht="16.5" thickTop="1" thickBot="1" x14ac:dyDescent="0.4">
      <c r="B22" s="96" t="s">
        <v>28</v>
      </c>
      <c r="C22" s="97">
        <f>IF(C17+C20&gt;C42,"N.D.",+D12+D13+D14)</f>
        <v>0</v>
      </c>
    </row>
    <row r="23" spans="2:19" ht="89.5" customHeight="1" thickBot="1" x14ac:dyDescent="0.4">
      <c r="B23" s="98" t="s">
        <v>29</v>
      </c>
      <c r="C23" s="99">
        <f ca="1">IF(+C17+C20&gt;C42,"ATTENZIONE: Le spese d'investimento e di gestione ipotizzate superano il limite di € 1.500.000 stabilito dalla Circolare 08 aprile 2021, n. 117378",D17+D20)</f>
        <v>0</v>
      </c>
    </row>
    <row r="24" spans="2:19" ht="9" customHeight="1" thickTop="1" x14ac:dyDescent="0.35">
      <c r="B24" s="6"/>
      <c r="C24" s="2"/>
    </row>
    <row r="25" spans="2:19" ht="8.5" customHeight="1" x14ac:dyDescent="0.35"/>
    <row r="26" spans="2:19" ht="8.5" customHeight="1" x14ac:dyDescent="0.35">
      <c r="L26" s="16"/>
      <c r="N26" s="16"/>
    </row>
    <row r="27" spans="2:19" ht="8.5" customHeight="1" thickBot="1" x14ac:dyDescent="0.4">
      <c r="L27" s="16"/>
      <c r="N27" s="16"/>
    </row>
    <row r="28" spans="2:19" ht="24" customHeight="1" thickBot="1" x14ac:dyDescent="0.4">
      <c r="C28" s="41" t="s">
        <v>17</v>
      </c>
      <c r="D28" s="50" t="s">
        <v>414</v>
      </c>
      <c r="E28" s="33" t="s">
        <v>18</v>
      </c>
      <c r="F28" s="33" t="s">
        <v>415</v>
      </c>
      <c r="G28" s="33" t="s">
        <v>416</v>
      </c>
      <c r="H28" t="s">
        <v>30</v>
      </c>
      <c r="I28" t="s">
        <v>31</v>
      </c>
      <c r="J28" t="s">
        <v>417</v>
      </c>
      <c r="L28" s="16"/>
      <c r="N28" s="16"/>
      <c r="S28" s="16"/>
    </row>
    <row r="29" spans="2:19" ht="24" customHeight="1" x14ac:dyDescent="0.35">
      <c r="B29" s="53" t="s">
        <v>32</v>
      </c>
      <c r="C29" s="42">
        <f ca="1">ROUND(IF(AND(C30=0,C32=0),E29,
IF(C32=0,E29-C30,
IF(OR(((C36-D32-D30)*C23)+C30&gt;E29,((C36-D32-D30)*C23)+C30&gt;((1-G30-G29)*C37)),MIN(E29-C30,((1-G30-G29)*C37),(C36-D32-D30)*C23),(C36-D32-D30)*C23))),2)</f>
        <v>0</v>
      </c>
      <c r="D29" s="51"/>
      <c r="E29" s="16">
        <f ca="1">IF((C36*(C23))&gt;C37,C37,(C36*(C23)))</f>
        <v>0</v>
      </c>
      <c r="F29" s="17">
        <f ca="1">E29/C37</f>
        <v>0</v>
      </c>
      <c r="G29" s="17">
        <f>C30/C37</f>
        <v>0</v>
      </c>
      <c r="H29" s="25" t="str">
        <f ca="1">IF(C29&lt;0,C29,"")</f>
        <v/>
      </c>
      <c r="I29">
        <f ca="1">IF(H29="",0,1)</f>
        <v>0</v>
      </c>
      <c r="J29" t="s">
        <v>34</v>
      </c>
      <c r="L29" s="16"/>
      <c r="N29" s="16"/>
    </row>
    <row r="30" spans="2:19" ht="24" customHeight="1" x14ac:dyDescent="0.35">
      <c r="B30" s="54" t="s">
        <v>19</v>
      </c>
      <c r="C30" s="20"/>
      <c r="D30" s="69" t="e">
        <f ca="1">(C30/C23)</f>
        <v>#DIV/0!</v>
      </c>
      <c r="E30" s="13">
        <f>IF(C40=500000,IF((C22*C39)&gt;C46,C46,C22*C39),IF((C22*C39)&gt;C40,C40,C22*C39))</f>
        <v>0</v>
      </c>
      <c r="F30" s="17">
        <f>E30/C40</f>
        <v>0</v>
      </c>
      <c r="G30" s="17">
        <f>C32/C40</f>
        <v>0</v>
      </c>
      <c r="H30" s="25" t="str">
        <f>IF(C31&lt;0,C31,"")</f>
        <v/>
      </c>
      <c r="I30">
        <f>IF(H30="",0,1)</f>
        <v>0</v>
      </c>
      <c r="J30" t="s">
        <v>33</v>
      </c>
      <c r="L30" s="16"/>
      <c r="N30" s="16"/>
    </row>
    <row r="31" spans="2:19" ht="24" customHeight="1" x14ac:dyDescent="0.35">
      <c r="B31" s="54" t="s">
        <v>22</v>
      </c>
      <c r="C31" s="43">
        <f>ROUND(IF(AND(C30=0,C32=0),E30,
IF(C40=0,E30-C30,
IF(OR(((C36-D32-D30)*C23)+C32&gt;E30,((C36-D32-D30)*C23)+C32&gt;((1-G30-G29)*C37)),MIN(E30-C32,((1-G30-G29)*C40)),(C36-D32-D30)*C23))),2)</f>
        <v>0</v>
      </c>
      <c r="D31" s="69"/>
      <c r="F31" s="18">
        <f ca="1">SUM(F29:F30)</f>
        <v>0</v>
      </c>
      <c r="G31" s="18">
        <f>SUM(G29:G30)</f>
        <v>0</v>
      </c>
      <c r="I31">
        <f ca="1">I29+I30</f>
        <v>0</v>
      </c>
      <c r="L31" s="16"/>
      <c r="N31" s="16"/>
    </row>
    <row r="32" spans="2:19" ht="24" customHeight="1" thickBot="1" x14ac:dyDescent="0.4">
      <c r="B32" s="62" t="s">
        <v>20</v>
      </c>
      <c r="C32" s="63"/>
      <c r="D32" s="69" t="e">
        <f ca="1">C32/C23</f>
        <v>#DIV/0!</v>
      </c>
      <c r="J32" s="29" t="str">
        <f ca="1">IF(I31=2,_xlfn.CONCAT(J28,H29),IF(I30=1,_xlfn.CONCAT(J30,H30),IF(I29=1,_xlfn.CONCAT(J29,H29),"")))</f>
        <v/>
      </c>
      <c r="L32" s="16"/>
      <c r="N32" s="16"/>
    </row>
    <row r="33" spans="2:14" ht="19.5" customHeight="1" thickTop="1" thickBot="1" x14ac:dyDescent="0.4">
      <c r="B33" s="91" t="s">
        <v>427</v>
      </c>
      <c r="C33" s="100">
        <f>SUM(C30,C32)</f>
        <v>0</v>
      </c>
      <c r="D33" s="70" t="e">
        <f ca="1">(C30+C32)/C23</f>
        <v>#DIV/0!</v>
      </c>
      <c r="E33" s="68" t="e">
        <f ca="1">D33*100</f>
        <v>#DIV/0!</v>
      </c>
      <c r="F33" s="16">
        <f>C17-C33</f>
        <v>0</v>
      </c>
      <c r="H33" s="24" t="str">
        <f>IF(C30=0,"",CONCATENATE(TEXT(H29,"€ #.##0,00")," sul mutuo"))</f>
        <v/>
      </c>
      <c r="L33" s="16"/>
      <c r="N33" s="16"/>
    </row>
    <row r="34" spans="2:14" ht="16" customHeight="1" x14ac:dyDescent="0.35">
      <c r="D34" s="52"/>
      <c r="E34" s="16"/>
      <c r="H34" s="24" t="str">
        <f>IF(C32=0,"",CONCATENATE(TEXT(H30,"€ #.##0,00")," sul fondo perduto"))</f>
        <v/>
      </c>
      <c r="L34" s="16"/>
      <c r="N34" s="16"/>
    </row>
    <row r="35" spans="2:14" hidden="1" x14ac:dyDescent="0.35">
      <c r="B35" s="103" t="s">
        <v>11</v>
      </c>
      <c r="C35" s="103"/>
      <c r="D35" s="51"/>
      <c r="E35" s="16"/>
      <c r="H35" s="24" t="str">
        <f>IF(AND(H33&lt;&gt;"",H34&lt;&gt;"")," e di ","")</f>
        <v/>
      </c>
      <c r="L35" s="16"/>
      <c r="N35" s="16"/>
    </row>
    <row r="36" spans="2:14" hidden="1" x14ac:dyDescent="0.35">
      <c r="B36" t="s">
        <v>12</v>
      </c>
      <c r="C36" s="1">
        <v>0.9</v>
      </c>
      <c r="D36" s="51"/>
      <c r="E36">
        <v>0</v>
      </c>
      <c r="F36" s="16" t="e">
        <f ca="1">+((C36-D32-D30)*C23)+C32</f>
        <v>#DIV/0!</v>
      </c>
    </row>
    <row r="37" spans="2:14" hidden="1" x14ac:dyDescent="0.35">
      <c r="B37" t="s">
        <v>13</v>
      </c>
      <c r="C37" s="19">
        <f>IF(H8=B70,1100000,IF(H8=B71,1650000,IF(H8=B72,2200000,1100000)))*IF(D8="SI",2,1)</f>
        <v>1100000</v>
      </c>
      <c r="D37" s="51"/>
      <c r="J37" s="15"/>
    </row>
    <row r="38" spans="2:14" hidden="1" x14ac:dyDescent="0.35">
      <c r="B38" t="s">
        <v>14</v>
      </c>
      <c r="C38" s="1">
        <v>0.2</v>
      </c>
      <c r="D38" s="51"/>
      <c r="J38" s="15"/>
    </row>
    <row r="39" spans="2:14" hidden="1" x14ac:dyDescent="0.35">
      <c r="B39" t="s">
        <v>15</v>
      </c>
      <c r="C39" s="1">
        <v>0.2</v>
      </c>
      <c r="J39" s="15"/>
    </row>
    <row r="40" spans="2:14" hidden="1" x14ac:dyDescent="0.35">
      <c r="B40" t="s">
        <v>16</v>
      </c>
      <c r="C40" s="23">
        <f>IF(H8=B70,500000,IF(H8=B71,750000,IF(H8=B72,1000000,500000)))*IF(D8="SI",2,1)</f>
        <v>500000</v>
      </c>
      <c r="J40" s="15"/>
    </row>
    <row r="41" spans="2:14" ht="72.5" hidden="1" x14ac:dyDescent="0.35">
      <c r="B41" t="s">
        <v>21</v>
      </c>
      <c r="C41" s="14">
        <v>0.9</v>
      </c>
      <c r="E41" s="30">
        <f ca="1">ROUND(IF(AND(C30=0,C32=0),E29,
IF(C32=0,E29-C30,
IF(OR(((C36-D32-D30)*C23)+C30&gt;E29,((C36-D32-D30)*C23)+C30&gt;((1-G30)*C37)),MIN(E29-C30,((1-G30-G29)*C37)),(C36-D32-D30)*C23))),2)</f>
        <v>0</v>
      </c>
      <c r="H41" s="31" t="s">
        <v>418</v>
      </c>
      <c r="I41" s="32" t="s">
        <v>419</v>
      </c>
      <c r="J41" s="15"/>
    </row>
    <row r="42" spans="2:14" hidden="1" x14ac:dyDescent="0.35">
      <c r="B42" t="s">
        <v>35</v>
      </c>
      <c r="C42" s="2">
        <v>1500000</v>
      </c>
      <c r="E42" t="e">
        <f ca="1">+IF(OR(((C36-D32-D30)*C23)+C30&gt;E29,((C36-D32-D30)*C23)+C30&gt;((1-G30)*C37)),E29-C30,(1-G30*C37))</f>
        <v>#DIV/0!</v>
      </c>
      <c r="H42" s="32">
        <f>ROUND(IF(AND(C30=0,C32=0),E30,
IF(C32=0,E30-C30,
IF(OR(((C36-D32-D30)*C23)+C32&gt;E30,((C36-D32-D30)*C23)+C32&gt;((1-G30-G29)*C37)),MIN(E30-C30,((1-G30-G29)*C37)),(C36-D32-D30)*C23))),2)</f>
        <v>0</v>
      </c>
      <c r="J42" s="15"/>
    </row>
    <row r="43" spans="2:14" hidden="1" x14ac:dyDescent="0.35">
      <c r="E43" t="e">
        <f ca="1">+IF(((C36-D32-D30)*C23)+C30&gt;E29,"VERO","f")</f>
        <v>#DIV/0!</v>
      </c>
      <c r="F43" s="16">
        <f ca="1">E29-C30</f>
        <v>0</v>
      </c>
      <c r="J43" s="15"/>
    </row>
    <row r="44" spans="2:14" hidden="1" x14ac:dyDescent="0.35">
      <c r="E44" t="e">
        <f ca="1">+IF(((C36-D32-D30)*C23)+C30&gt;((1-G30)*C37),"VERO","f")</f>
        <v>#DIV/0!</v>
      </c>
      <c r="J44" s="15"/>
    </row>
    <row r="45" spans="2:14" hidden="1" x14ac:dyDescent="0.35">
      <c r="B45" t="s">
        <v>437</v>
      </c>
      <c r="C45" s="14" t="str">
        <f>IF(C32&gt;C30,"ALLERT: La Circolare prevede come il mutuo debba essere almeno pari al fondo perduto richiesto","")</f>
        <v/>
      </c>
      <c r="J45" s="15"/>
    </row>
    <row r="46" spans="2:14" hidden="1" x14ac:dyDescent="0.35">
      <c r="C46" s="15">
        <v>1000000</v>
      </c>
      <c r="D46" s="90" t="s">
        <v>949</v>
      </c>
      <c r="J46" s="15"/>
    </row>
    <row r="47" spans="2:14" hidden="1" x14ac:dyDescent="0.35">
      <c r="B47" t="s">
        <v>36</v>
      </c>
      <c r="J47" s="15"/>
    </row>
    <row r="48" spans="2:14" hidden="1" x14ac:dyDescent="0.35">
      <c r="B48" t="s">
        <v>37</v>
      </c>
      <c r="C48" s="21"/>
      <c r="D48" s="22"/>
    </row>
    <row r="49" spans="2:7" hidden="1" x14ac:dyDescent="0.35">
      <c r="B49" s="24" t="s">
        <v>38</v>
      </c>
      <c r="D49" s="21"/>
      <c r="E49" s="22"/>
    </row>
    <row r="50" spans="2:7" hidden="1" x14ac:dyDescent="0.35">
      <c r="B50" s="24" t="s">
        <v>39</v>
      </c>
      <c r="D50" s="21"/>
      <c r="E50" s="22"/>
    </row>
    <row r="51" spans="2:7" hidden="1" x14ac:dyDescent="0.35">
      <c r="B51" s="24" t="s">
        <v>40</v>
      </c>
      <c r="D51" s="21"/>
      <c r="E51" s="22"/>
    </row>
    <row r="52" spans="2:7" hidden="1" x14ac:dyDescent="0.35">
      <c r="B52" t="s">
        <v>41</v>
      </c>
      <c r="D52" s="21"/>
      <c r="E52" s="22"/>
    </row>
    <row r="53" spans="2:7" hidden="1" x14ac:dyDescent="0.35">
      <c r="B53" t="s">
        <v>42</v>
      </c>
      <c r="D53" s="21"/>
      <c r="E53" s="22"/>
    </row>
    <row r="54" spans="2:7" hidden="1" x14ac:dyDescent="0.35">
      <c r="B54" t="s">
        <v>43</v>
      </c>
      <c r="D54" s="21"/>
      <c r="E54" s="22"/>
    </row>
    <row r="55" spans="2:7" hidden="1" x14ac:dyDescent="0.35">
      <c r="B55" t="s">
        <v>44</v>
      </c>
      <c r="D55" s="21"/>
      <c r="E55" s="22"/>
    </row>
    <row r="56" spans="2:7" hidden="1" x14ac:dyDescent="0.35">
      <c r="B56" t="s">
        <v>45</v>
      </c>
      <c r="D56" s="21"/>
      <c r="E56" s="22"/>
      <c r="G56" s="21"/>
    </row>
    <row r="57" spans="2:7" hidden="1" x14ac:dyDescent="0.35">
      <c r="B57" t="s">
        <v>46</v>
      </c>
      <c r="D57" s="21"/>
      <c r="E57" s="22"/>
    </row>
    <row r="58" spans="2:7" hidden="1" x14ac:dyDescent="0.35">
      <c r="B58" s="24" t="s">
        <v>47</v>
      </c>
      <c r="D58" s="21"/>
      <c r="E58" s="22"/>
    </row>
    <row r="59" spans="2:7" hidden="1" x14ac:dyDescent="0.35">
      <c r="B59" t="s">
        <v>48</v>
      </c>
      <c r="D59" s="21"/>
      <c r="E59" s="22"/>
      <c r="G59" s="21"/>
    </row>
    <row r="60" spans="2:7" hidden="1" x14ac:dyDescent="0.35">
      <c r="B60" s="24" t="s">
        <v>49</v>
      </c>
      <c r="D60" s="21"/>
      <c r="E60" s="22"/>
    </row>
    <row r="61" spans="2:7" hidden="1" x14ac:dyDescent="0.35">
      <c r="B61" s="24" t="s">
        <v>50</v>
      </c>
      <c r="D61" s="21"/>
      <c r="E61" s="22"/>
    </row>
    <row r="62" spans="2:7" hidden="1" x14ac:dyDescent="0.35">
      <c r="B62" s="24" t="s">
        <v>51</v>
      </c>
      <c r="D62" s="21"/>
      <c r="E62" s="22"/>
    </row>
    <row r="63" spans="2:7" hidden="1" x14ac:dyDescent="0.35">
      <c r="B63" t="s">
        <v>52</v>
      </c>
      <c r="D63" s="21"/>
      <c r="E63" s="22"/>
    </row>
    <row r="64" spans="2:7" hidden="1" x14ac:dyDescent="0.35">
      <c r="B64" t="s">
        <v>53</v>
      </c>
      <c r="D64" s="21"/>
      <c r="E64" s="22"/>
    </row>
    <row r="65" spans="1:7" hidden="1" x14ac:dyDescent="0.35">
      <c r="B65" t="s">
        <v>54</v>
      </c>
      <c r="D65" s="21"/>
      <c r="E65" s="22"/>
    </row>
    <row r="66" spans="1:7" hidden="1" x14ac:dyDescent="0.35">
      <c r="B66" t="s">
        <v>24</v>
      </c>
      <c r="D66" s="21"/>
      <c r="E66" s="22"/>
    </row>
    <row r="67" spans="1:7" hidden="1" x14ac:dyDescent="0.35">
      <c r="B67" t="s">
        <v>55</v>
      </c>
    </row>
    <row r="69" spans="1:7" hidden="1" x14ac:dyDescent="0.35">
      <c r="B69" t="s">
        <v>25</v>
      </c>
    </row>
    <row r="70" spans="1:7" hidden="1" x14ac:dyDescent="0.35">
      <c r="B70" t="s">
        <v>56</v>
      </c>
    </row>
    <row r="71" spans="1:7" hidden="1" x14ac:dyDescent="0.35">
      <c r="B71" t="s">
        <v>57</v>
      </c>
    </row>
    <row r="72" spans="1:7" hidden="1" x14ac:dyDescent="0.35">
      <c r="B72" t="s">
        <v>58</v>
      </c>
    </row>
    <row r="74" spans="1:7" ht="9" hidden="1" customHeight="1" x14ac:dyDescent="0.35"/>
    <row r="75" spans="1:7" ht="7" customHeight="1" x14ac:dyDescent="0.35"/>
    <row r="76" spans="1:7" ht="6" customHeight="1" thickBot="1" x14ac:dyDescent="0.4">
      <c r="B76" s="5"/>
      <c r="C76" s="5"/>
    </row>
    <row r="77" spans="1:7" ht="104.15" customHeight="1" thickTop="1" thickBot="1" x14ac:dyDescent="0.4">
      <c r="A77" s="72"/>
      <c r="B77" s="106" t="str">
        <f ca="1">IF(C32&gt;C30,C45,IF(I31=2,CONCATENATE(J28,H33,H35,H34),IF(I30=1,CONCATENATE(J30,H30),IF(I29=1,CONCATENATE(J29,H29),IF(OR(C30+C32=0,C29&lt;0,C31&lt;0)=TRUE,"",_xlfn.CONCAT("La combinazione di aiuti che hai selezionato garantisce una copertura dell'investimento proposto e del capitale circolante pari al"," ",ROUND(E33,2),"%; ","dovrai garantire la copertura dell'IVA",IF(F33&lt;=0,".",_xlfn.CONCAT(" e di ulteriori ",TEXT(F33,"€ #.##0,00"),".")),IF(C32&lt;&gt;0,_xlfn.CONCAT(" Nel caso in cui le coperture finanziarie  per il fondo perduto fossero esaurite, ti verrà riconosciuta la possibilità di ottenere il mutuo a tasso zero per l'importo massimo di ",TEXT(E29,"€ #.##0,00")," al netto della disponibilità di fondi."),"")))))))</f>
        <v/>
      </c>
      <c r="C77" s="107"/>
      <c r="D77" s="67"/>
    </row>
    <row r="78" spans="1:7" ht="19" thickTop="1" x14ac:dyDescent="0.45">
      <c r="A78" s="110" t="s">
        <v>439</v>
      </c>
      <c r="B78" s="110"/>
      <c r="C78" s="110"/>
      <c r="D78" s="110"/>
    </row>
    <row r="79" spans="1:7" ht="57.65" hidden="1" customHeight="1" thickBot="1" x14ac:dyDescent="0.4">
      <c r="B79" s="108"/>
      <c r="C79" s="108"/>
      <c r="E79" s="64" t="str">
        <f ca="1">IF(OR(C30+C32=0,C29&lt;0,C31&lt;0)=TRUE,"",_xlfn.CONCAT("La combinazione di aiuti che hai selezionato garantisce una copertura del"," ",E33,"%., ","dovrai garantire la copertura di ",TEXT(E29,"€ #.##0,00"),".",IF(C32&lt;&gt;0,_xlfn.CONCAT(" Nel caso in cui i fondi per il fondo perduto fossero esauriti, ti verrà riconosciuta la possibilità di ottenere il mutuo a tasso zero per l'importo massimo di ",TEXT(E29,"€ #.##0,00")," al netto della disponibilità di fondi."),"")))</f>
        <v/>
      </c>
    </row>
    <row r="80" spans="1:7" ht="15" hidden="1" thickBot="1" x14ac:dyDescent="0.4">
      <c r="B80" s="57" t="s">
        <v>1</v>
      </c>
      <c r="C80" s="39" t="s">
        <v>432</v>
      </c>
      <c r="D80" s="39" t="s">
        <v>433</v>
      </c>
      <c r="E80" s="3" t="s">
        <v>436</v>
      </c>
      <c r="F80" s="3" t="s">
        <v>12</v>
      </c>
      <c r="G80" s="3" t="s">
        <v>431</v>
      </c>
    </row>
    <row r="81" spans="2:7" hidden="1" x14ac:dyDescent="0.35">
      <c r="B81" s="58" t="s">
        <v>421</v>
      </c>
      <c r="C81" s="76">
        <f ca="1">IFERROR(D11*(($E$33/100)-(D81/D11)),0)</f>
        <v>0</v>
      </c>
      <c r="D81" s="80">
        <v>0</v>
      </c>
      <c r="E81" s="1">
        <f ca="1">+IFERROR((C81+D81)/D11,0)</f>
        <v>0</v>
      </c>
      <c r="F81" s="1">
        <f ca="1">IFERROR(C81/D11,0)</f>
        <v>0</v>
      </c>
      <c r="G81" s="1">
        <f ca="1">IFERROR(D81/D11,0)</f>
        <v>0</v>
      </c>
    </row>
    <row r="82" spans="2:7" hidden="1" x14ac:dyDescent="0.35">
      <c r="B82" s="73" t="s">
        <v>422</v>
      </c>
      <c r="C82" s="77">
        <f ca="1">IFERROR(D12*(($E$33/100)-(D82/D12)),0)</f>
        <v>0</v>
      </c>
      <c r="D82" s="77">
        <f>IFERROR((D12/$C$22)*$C$32,0)</f>
        <v>0</v>
      </c>
      <c r="E82" s="1">
        <f t="shared" ref="E82:E86" ca="1" si="1">+IFERROR((C82+D82)/D12,0)</f>
        <v>0</v>
      </c>
      <c r="F82" s="1">
        <f t="shared" ref="F82:F87" ca="1" si="2">IFERROR(C82/C12,0)</f>
        <v>0</v>
      </c>
      <c r="G82" s="1">
        <f t="shared" ref="G82:G86" si="3">IFERROR(D82/D12,0)</f>
        <v>0</v>
      </c>
    </row>
    <row r="83" spans="2:7" hidden="1" x14ac:dyDescent="0.35">
      <c r="B83" s="73" t="s">
        <v>423</v>
      </c>
      <c r="C83" s="77">
        <f t="shared" ref="C83:C85" ca="1" si="4">IFERROR(D13*(($E$33/100)-(D83/D13)),0)</f>
        <v>0</v>
      </c>
      <c r="D83" s="77">
        <f t="shared" ref="D83:D84" si="5">IFERROR((D13/$C$22)*$C$32,0)</f>
        <v>0</v>
      </c>
      <c r="E83" s="1">
        <f t="shared" ca="1" si="1"/>
        <v>0</v>
      </c>
      <c r="F83" s="1">
        <f t="shared" ca="1" si="2"/>
        <v>0</v>
      </c>
      <c r="G83" s="1">
        <f t="shared" si="3"/>
        <v>0</v>
      </c>
    </row>
    <row r="84" spans="2:7" hidden="1" x14ac:dyDescent="0.35">
      <c r="B84" s="73" t="s">
        <v>424</v>
      </c>
      <c r="C84" s="77">
        <f t="shared" ca="1" si="4"/>
        <v>0</v>
      </c>
      <c r="D84" s="77">
        <f t="shared" si="5"/>
        <v>0</v>
      </c>
      <c r="E84" s="1">
        <f t="shared" ca="1" si="1"/>
        <v>0</v>
      </c>
      <c r="F84" s="1">
        <f t="shared" ca="1" si="2"/>
        <v>0</v>
      </c>
      <c r="G84" s="1">
        <f t="shared" si="3"/>
        <v>0</v>
      </c>
    </row>
    <row r="85" spans="2:7" hidden="1" x14ac:dyDescent="0.35">
      <c r="B85" s="59" t="s">
        <v>425</v>
      </c>
      <c r="C85" s="77">
        <f t="shared" ca="1" si="4"/>
        <v>0</v>
      </c>
      <c r="D85" s="81">
        <v>0</v>
      </c>
      <c r="E85" s="1">
        <f t="shared" ca="1" si="1"/>
        <v>0</v>
      </c>
      <c r="F85" s="1">
        <f t="shared" ca="1" si="2"/>
        <v>0</v>
      </c>
      <c r="G85" s="1">
        <f t="shared" ca="1" si="3"/>
        <v>0</v>
      </c>
    </row>
    <row r="86" spans="2:7" hidden="1" x14ac:dyDescent="0.35">
      <c r="B86" s="59" t="s">
        <v>426</v>
      </c>
      <c r="C86" s="78">
        <f ca="1">IFERROR(D16*(($E$33/100)-(D86/D16)),0)</f>
        <v>0</v>
      </c>
      <c r="D86" s="82">
        <v>0</v>
      </c>
      <c r="E86" s="1">
        <f t="shared" ca="1" si="1"/>
        <v>0</v>
      </c>
      <c r="F86" s="1">
        <f t="shared" ca="1" si="2"/>
        <v>0</v>
      </c>
      <c r="G86" s="1">
        <f t="shared" ca="1" si="3"/>
        <v>0</v>
      </c>
    </row>
    <row r="87" spans="2:7" ht="15" hidden="1" thickBot="1" x14ac:dyDescent="0.4">
      <c r="B87" s="59" t="s">
        <v>8</v>
      </c>
      <c r="C87" s="79">
        <f ca="1">IFERROR(D20*(($E$33/100)-(D87/D20)),0)</f>
        <v>0</v>
      </c>
      <c r="D87" s="83">
        <v>0</v>
      </c>
      <c r="E87" s="1">
        <f ca="1">+IFERROR((C87+D87)/D20,0)</f>
        <v>0</v>
      </c>
      <c r="F87" s="1">
        <f t="shared" ca="1" si="2"/>
        <v>0</v>
      </c>
      <c r="G87" s="1">
        <f ca="1">IFERROR(D87/D20,0)</f>
        <v>0</v>
      </c>
    </row>
    <row r="88" spans="2:7" ht="15" hidden="1" thickTop="1" x14ac:dyDescent="0.35">
      <c r="B88" s="37" t="s">
        <v>4</v>
      </c>
      <c r="C88" s="40">
        <f ca="1">SUM(C81:C87)</f>
        <v>0</v>
      </c>
      <c r="D88" s="40">
        <f>SUM(D81:D86)</f>
        <v>0</v>
      </c>
    </row>
    <row r="90" spans="2:7" hidden="1" x14ac:dyDescent="0.35">
      <c r="F90" s="71"/>
    </row>
    <row r="91" spans="2:7" hidden="1" x14ac:dyDescent="0.35">
      <c r="F91" s="71"/>
    </row>
    <row r="95" spans="2:7" ht="15" hidden="1" thickBot="1" x14ac:dyDescent="0.4"/>
    <row r="96" spans="2:7" ht="15" hidden="1" thickBot="1" x14ac:dyDescent="0.4">
      <c r="B96" s="57" t="s">
        <v>1</v>
      </c>
      <c r="C96" s="39" t="s">
        <v>9</v>
      </c>
      <c r="D96" s="39" t="s">
        <v>434</v>
      </c>
      <c r="E96" s="39" t="s">
        <v>435</v>
      </c>
    </row>
    <row r="97" spans="2:5" hidden="1" x14ac:dyDescent="0.35">
      <c r="B97" s="58" t="s">
        <v>421</v>
      </c>
      <c r="C97" s="55">
        <v>100000</v>
      </c>
      <c r="D97" s="74">
        <f ca="1">$C$97*F81</f>
        <v>0</v>
      </c>
      <c r="E97" s="74">
        <f ca="1">$C$97*G81</f>
        <v>0</v>
      </c>
    </row>
    <row r="98" spans="2:5" hidden="1" x14ac:dyDescent="0.35">
      <c r="B98" s="73" t="s">
        <v>422</v>
      </c>
      <c r="C98" s="56"/>
      <c r="D98" s="74">
        <f ca="1">C98*F82</f>
        <v>0</v>
      </c>
      <c r="E98" s="74">
        <f>$C$98*G82</f>
        <v>0</v>
      </c>
    </row>
    <row r="99" spans="2:5" hidden="1" x14ac:dyDescent="0.35">
      <c r="B99" s="73" t="s">
        <v>423</v>
      </c>
      <c r="C99" s="56">
        <v>300000</v>
      </c>
      <c r="D99" s="74">
        <f t="shared" ref="D99:D102" ca="1" si="6">C99*F83</f>
        <v>0</v>
      </c>
      <c r="E99" s="74">
        <f>C99*G83</f>
        <v>0</v>
      </c>
    </row>
    <row r="100" spans="2:5" hidden="1" x14ac:dyDescent="0.35">
      <c r="B100" s="73" t="s">
        <v>424</v>
      </c>
      <c r="C100" s="56"/>
      <c r="D100" s="74">
        <f t="shared" ca="1" si="6"/>
        <v>0</v>
      </c>
      <c r="E100" s="74">
        <f t="shared" ref="E100:E102" si="7">C100*G84</f>
        <v>0</v>
      </c>
    </row>
    <row r="101" spans="2:5" hidden="1" x14ac:dyDescent="0.35">
      <c r="B101" s="59" t="s">
        <v>425</v>
      </c>
      <c r="C101" s="56"/>
      <c r="D101" s="74">
        <f t="shared" ca="1" si="6"/>
        <v>0</v>
      </c>
      <c r="E101" s="74">
        <f t="shared" ca="1" si="7"/>
        <v>0</v>
      </c>
    </row>
    <row r="102" spans="2:5" ht="29.5" hidden="1" thickBot="1" x14ac:dyDescent="0.4">
      <c r="B102" s="60" t="s">
        <v>426</v>
      </c>
      <c r="C102" s="56"/>
      <c r="D102" s="74">
        <f t="shared" ca="1" si="6"/>
        <v>0</v>
      </c>
      <c r="E102" s="74">
        <f t="shared" ca="1" si="7"/>
        <v>0</v>
      </c>
    </row>
    <row r="103" spans="2:5" ht="15" hidden="1" thickBot="1" x14ac:dyDescent="0.4">
      <c r="B103" s="59" t="s">
        <v>8</v>
      </c>
      <c r="C103" s="61"/>
      <c r="D103" s="75">
        <f ca="1">$C$103*F86</f>
        <v>0</v>
      </c>
      <c r="E103" s="75">
        <f ca="1">$C$103*G86</f>
        <v>0</v>
      </c>
    </row>
    <row r="104" spans="2:5" ht="15" hidden="1" thickTop="1" x14ac:dyDescent="0.35">
      <c r="B104" s="37" t="s">
        <v>4</v>
      </c>
      <c r="C104" s="40">
        <f>SUM(C97:C103)</f>
        <v>400000</v>
      </c>
      <c r="D104" s="40">
        <f ca="1">SUM(D97:D103)</f>
        <v>0</v>
      </c>
      <c r="E104" s="40">
        <f ca="1">SUM(E97:E103)</f>
        <v>0</v>
      </c>
    </row>
    <row r="113" customFormat="1" hidden="1" x14ac:dyDescent="0.35"/>
    <row r="114" customFormat="1" hidden="1" x14ac:dyDescent="0.35"/>
    <row r="115" customFormat="1" hidden="1" x14ac:dyDescent="0.35"/>
    <row r="116" customFormat="1" hidden="1" x14ac:dyDescent="0.35"/>
  </sheetData>
  <sheetProtection algorithmName="SHA-512" hashValue="elVKK4Au90c2DumOKklwJa0QrxmJCMBgsyRRVsLxZDOkY7F1kPsMgWYkA4gK9DH19HMclawDHZYNrrcUvnV95Q==" saltValue="w+eI1rmHIKU279pqAwwEbw==" spinCount="100000" sheet="1" objects="1" scenarios="1"/>
  <protectedRanges>
    <protectedRange sqref="D8" name="INNOVAZIONE"/>
    <protectedRange sqref="B5:D5" name="SEDE"/>
    <protectedRange sqref="C11:C16 C83:C87 D83:D86 C81:D82 C97:E103" name="INVESTIMENTO"/>
    <protectedRange sqref="C20" name="GESTIONE"/>
    <protectedRange sqref="C30" name="MUTUO"/>
    <protectedRange sqref="C32" name="FONDO PERDUTO"/>
  </protectedRanges>
  <mergeCells count="7">
    <mergeCell ref="B6:D7"/>
    <mergeCell ref="B35:C35"/>
    <mergeCell ref="B19:B20"/>
    <mergeCell ref="B77:C77"/>
    <mergeCell ref="B79:C79"/>
    <mergeCell ref="C9:D9"/>
    <mergeCell ref="A78:D78"/>
  </mergeCells>
  <dataValidations count="4">
    <dataValidation type="list" allowBlank="1" showInputMessage="1" showErrorMessage="1" sqref="B5" xr:uid="{00000000-0002-0000-0800-000000000000}">
      <formula1>REGIONE</formula1>
    </dataValidation>
    <dataValidation type="list" allowBlank="1" showInputMessage="1" showErrorMessage="1" sqref="C5" xr:uid="{00000000-0002-0000-0800-000001000000}">
      <formula1>INDIRECT(SUBSTITUTE(SUBSTITUTE($B$5," ","_"),"'","_"))</formula1>
    </dataValidation>
    <dataValidation type="list" allowBlank="1" showInputMessage="1" showErrorMessage="1" sqref="D5" xr:uid="{00000000-0002-0000-0800-000002000000}">
      <formula1>INDIRECT(SUBSTITUTE($C$5," ","_"))</formula1>
    </dataValidation>
    <dataValidation type="list" allowBlank="1" showInputMessage="1" showErrorMessage="1" sqref="D8" xr:uid="{6D199606-5F70-4460-944F-3452A19778AA}">
      <formula1>"SI,NO"</formula1>
    </dataValidation>
  </dataValidations>
  <pageMargins left="0.25" right="0.25" top="0.75" bottom="0.75" header="0.3" footer="0.3"/>
  <pageSetup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7"/>
  <dimension ref="C2:BP317"/>
  <sheetViews>
    <sheetView topLeftCell="AP1" zoomScale="80" zoomScaleNormal="80" workbookViewId="0">
      <selection activeCell="BA30" sqref="BA30"/>
    </sheetView>
  </sheetViews>
  <sheetFormatPr defaultColWidth="8.7265625" defaultRowHeight="14.5" x14ac:dyDescent="0.35"/>
  <cols>
    <col min="1" max="3" width="9" customWidth="1"/>
    <col min="4" max="4" width="31.1796875" customWidth="1"/>
    <col min="5" max="5" width="28.1796875" customWidth="1"/>
    <col min="6" max="6" width="24.1796875" customWidth="1"/>
    <col min="7" max="7" width="75" customWidth="1"/>
    <col min="8" max="8" width="25.453125" customWidth="1"/>
    <col min="9" max="9" width="31.1796875" customWidth="1"/>
    <col min="10" max="10" width="8.7265625" customWidth="1"/>
    <col min="11" max="11" width="22.1796875" customWidth="1"/>
    <col min="12" max="12" width="24.54296875" customWidth="1"/>
    <col min="13" max="13" width="17" customWidth="1"/>
    <col min="14" max="14" width="22.54296875" customWidth="1"/>
    <col min="15" max="15" width="8.7265625" customWidth="1"/>
    <col min="16" max="17" width="28.453125" customWidth="1"/>
    <col min="18" max="18" width="22.453125" customWidth="1"/>
    <col min="19" max="19" width="19.54296875" customWidth="1"/>
    <col min="20" max="20" width="10.453125" customWidth="1"/>
    <col min="21" max="21" width="24.453125" customWidth="1"/>
    <col min="22" max="22" width="22.453125" customWidth="1"/>
    <col min="23" max="24" width="8.7265625" customWidth="1"/>
    <col min="25" max="25" width="19.54296875" customWidth="1"/>
    <col min="26" max="26" width="18.453125" customWidth="1"/>
    <col min="27" max="27" width="25.453125" customWidth="1"/>
    <col min="28" max="28" width="9.1796875" customWidth="1"/>
    <col min="29" max="29" width="22.1796875" customWidth="1"/>
    <col min="30" max="30" width="8.1796875" customWidth="1"/>
    <col min="31" max="31" width="31.1796875" customWidth="1"/>
    <col min="32" max="32" width="8.1796875" customWidth="1"/>
    <col min="33" max="33" width="15.1796875" customWidth="1"/>
    <col min="34" max="34" width="19.81640625" customWidth="1"/>
    <col min="35" max="35" width="7.7265625" customWidth="1"/>
    <col min="36" max="36" width="14.54296875" customWidth="1"/>
    <col min="37" max="37" width="19.81640625" customWidth="1"/>
    <col min="38" max="38" width="20.54296875" customWidth="1"/>
    <col min="39" max="39" width="8.1796875" customWidth="1"/>
    <col min="40" max="40" width="22.453125" customWidth="1"/>
    <col min="41" max="41" width="6.81640625" customWidth="1"/>
    <col min="42" max="42" width="13.54296875" customWidth="1"/>
    <col min="43" max="43" width="17.1796875" customWidth="1"/>
    <col min="44" max="44" width="23" customWidth="1"/>
    <col min="45" max="45" width="10.453125" customWidth="1"/>
    <col min="46" max="46" width="18.81640625" customWidth="1"/>
    <col min="47" max="47" width="20.453125" customWidth="1"/>
    <col min="48" max="48" width="23.81640625" customWidth="1"/>
    <col min="49" max="49" width="29.1796875" customWidth="1"/>
    <col min="50" max="50" width="8.7265625" customWidth="1"/>
    <col min="51" max="51" width="24.81640625" customWidth="1"/>
    <col min="52" max="52" width="23.7265625" customWidth="1"/>
    <col min="53" max="53" width="17.81640625" customWidth="1"/>
    <col min="54" max="54" width="15.1796875" customWidth="1"/>
    <col min="55" max="55" width="13.1796875" customWidth="1"/>
    <col min="56" max="56" width="28.54296875" customWidth="1"/>
    <col min="57" max="57" width="23.81640625" customWidth="1"/>
    <col min="62" max="62" width="12.81640625" customWidth="1"/>
    <col min="63" max="63" width="10.54296875" customWidth="1"/>
  </cols>
  <sheetData>
    <row r="2" spans="3:68" x14ac:dyDescent="0.35">
      <c r="C2" t="s">
        <v>59</v>
      </c>
      <c r="D2" t="s">
        <v>60</v>
      </c>
      <c r="E2" t="s">
        <v>61</v>
      </c>
      <c r="F2" t="s">
        <v>62</v>
      </c>
      <c r="G2" t="s">
        <v>63</v>
      </c>
      <c r="H2" t="s">
        <v>64</v>
      </c>
      <c r="I2" t="s">
        <v>60</v>
      </c>
      <c r="K2" s="85" t="s">
        <v>48</v>
      </c>
      <c r="L2" t="s">
        <v>65</v>
      </c>
      <c r="M2" s="86" t="s">
        <v>66</v>
      </c>
      <c r="N2" t="s">
        <v>440</v>
      </c>
      <c r="O2" s="86"/>
      <c r="P2" s="85" t="s">
        <v>68</v>
      </c>
      <c r="Q2" s="86" t="s">
        <v>69</v>
      </c>
      <c r="R2" s="85" t="s">
        <v>45</v>
      </c>
      <c r="S2" s="86" t="s">
        <v>441</v>
      </c>
      <c r="T2" s="86" t="s">
        <v>442</v>
      </c>
      <c r="U2" s="86" t="s">
        <v>443</v>
      </c>
      <c r="V2" s="86" t="s">
        <v>444</v>
      </c>
      <c r="W2" s="86" t="s">
        <v>445</v>
      </c>
      <c r="X2" s="86" t="s">
        <v>72</v>
      </c>
      <c r="Y2" s="85" t="s">
        <v>55</v>
      </c>
      <c r="Z2" s="86" t="s">
        <v>74</v>
      </c>
      <c r="AA2" s="86" t="s">
        <v>75</v>
      </c>
      <c r="AB2" t="s">
        <v>446</v>
      </c>
      <c r="AC2" s="85" t="s">
        <v>42</v>
      </c>
      <c r="AD2" s="86" t="s">
        <v>76</v>
      </c>
      <c r="AE2" s="86" t="s">
        <v>77</v>
      </c>
      <c r="AF2" s="86" t="s">
        <v>78</v>
      </c>
      <c r="AG2" s="85" t="s">
        <v>44</v>
      </c>
      <c r="AH2" s="86" t="s">
        <v>79</v>
      </c>
      <c r="AI2" t="s">
        <v>447</v>
      </c>
      <c r="AJ2" t="s">
        <v>448</v>
      </c>
      <c r="AK2" s="86" t="s">
        <v>80</v>
      </c>
      <c r="AL2" s="85" t="s">
        <v>41</v>
      </c>
      <c r="AM2" t="s">
        <v>81</v>
      </c>
      <c r="AN2" t="s">
        <v>82</v>
      </c>
      <c r="AO2" s="85" t="s">
        <v>52</v>
      </c>
      <c r="AP2" s="86" t="s">
        <v>83</v>
      </c>
      <c r="AQ2" t="s">
        <v>449</v>
      </c>
      <c r="AR2" t="s">
        <v>450</v>
      </c>
      <c r="AS2" t="s">
        <v>84</v>
      </c>
      <c r="AT2" t="s">
        <v>451</v>
      </c>
      <c r="AU2" t="s">
        <v>452</v>
      </c>
      <c r="AV2" t="s">
        <v>453</v>
      </c>
      <c r="AW2" s="85" t="s">
        <v>54</v>
      </c>
      <c r="AX2" t="s">
        <v>85</v>
      </c>
      <c r="AY2" t="s">
        <v>86</v>
      </c>
      <c r="AZ2" s="87" t="s">
        <v>46</v>
      </c>
      <c r="BA2" t="s">
        <v>454</v>
      </c>
      <c r="BB2" t="s">
        <v>87</v>
      </c>
      <c r="BC2" t="s">
        <v>455</v>
      </c>
      <c r="BD2" t="s">
        <v>88</v>
      </c>
      <c r="BE2" t="s">
        <v>456</v>
      </c>
      <c r="BF2" s="85" t="s">
        <v>43</v>
      </c>
      <c r="BG2" s="86" t="s">
        <v>89</v>
      </c>
      <c r="BH2" s="86" t="s">
        <v>90</v>
      </c>
      <c r="BI2" t="s">
        <v>91</v>
      </c>
      <c r="BJ2" t="s">
        <v>92</v>
      </c>
      <c r="BK2" t="s">
        <v>457</v>
      </c>
      <c r="BL2" s="85" t="s">
        <v>37</v>
      </c>
      <c r="BM2" t="s">
        <v>93</v>
      </c>
      <c r="BN2" t="s">
        <v>94</v>
      </c>
      <c r="BO2" t="s">
        <v>95</v>
      </c>
      <c r="BP2" t="s">
        <v>96</v>
      </c>
    </row>
    <row r="3" spans="3:68" x14ac:dyDescent="0.35">
      <c r="C3" t="s">
        <v>99</v>
      </c>
      <c r="D3" t="s">
        <v>99</v>
      </c>
      <c r="F3" t="s">
        <v>48</v>
      </c>
      <c r="G3" t="s">
        <v>65</v>
      </c>
      <c r="H3" t="s">
        <v>100</v>
      </c>
      <c r="I3" t="s">
        <v>99</v>
      </c>
      <c r="K3" s="86" t="s">
        <v>440</v>
      </c>
      <c r="L3" t="s">
        <v>99</v>
      </c>
      <c r="M3" t="s">
        <v>101</v>
      </c>
      <c r="N3" t="s">
        <v>458</v>
      </c>
      <c r="O3" s="86"/>
      <c r="P3" s="86" t="s">
        <v>69</v>
      </c>
      <c r="Q3" s="86" t="s">
        <v>103</v>
      </c>
      <c r="R3" s="86" t="s">
        <v>441</v>
      </c>
      <c r="S3" t="s">
        <v>459</v>
      </c>
      <c r="T3" t="s">
        <v>460</v>
      </c>
      <c r="U3" t="s">
        <v>461</v>
      </c>
      <c r="V3" t="s">
        <v>462</v>
      </c>
      <c r="W3" t="s">
        <v>463</v>
      </c>
      <c r="X3" t="s">
        <v>464</v>
      </c>
      <c r="Y3" s="86" t="s">
        <v>446</v>
      </c>
      <c r="Z3" s="86" t="s">
        <v>74</v>
      </c>
      <c r="AA3" t="s">
        <v>139</v>
      </c>
      <c r="AB3" t="s">
        <v>465</v>
      </c>
      <c r="AC3" s="86" t="s">
        <v>76</v>
      </c>
      <c r="AD3" t="s">
        <v>109</v>
      </c>
      <c r="AE3" t="s">
        <v>110</v>
      </c>
      <c r="AF3" t="s">
        <v>111</v>
      </c>
      <c r="AG3" s="86" t="s">
        <v>447</v>
      </c>
      <c r="AH3" t="s">
        <v>112</v>
      </c>
      <c r="AI3" t="s">
        <v>466</v>
      </c>
      <c r="AJ3" t="s">
        <v>467</v>
      </c>
      <c r="AK3" t="s">
        <v>468</v>
      </c>
      <c r="AL3" s="86" t="s">
        <v>81</v>
      </c>
      <c r="AM3" t="s">
        <v>113</v>
      </c>
      <c r="AN3" t="s">
        <v>469</v>
      </c>
      <c r="AO3" t="s">
        <v>83</v>
      </c>
      <c r="AP3" s="86" t="s">
        <v>114</v>
      </c>
      <c r="AQ3" t="s">
        <v>470</v>
      </c>
      <c r="AR3" t="s">
        <v>471</v>
      </c>
      <c r="AS3" t="s">
        <v>115</v>
      </c>
      <c r="AT3" t="s">
        <v>472</v>
      </c>
      <c r="AU3" t="s">
        <v>452</v>
      </c>
      <c r="AV3" t="s">
        <v>473</v>
      </c>
      <c r="AW3" s="86" t="s">
        <v>85</v>
      </c>
      <c r="AX3" t="s">
        <v>474</v>
      </c>
      <c r="AY3" t="s">
        <v>117</v>
      </c>
      <c r="AZ3" t="s">
        <v>454</v>
      </c>
      <c r="BA3" t="s">
        <v>475</v>
      </c>
      <c r="BB3" t="s">
        <v>118</v>
      </c>
      <c r="BC3" t="s">
        <v>476</v>
      </c>
      <c r="BD3" t="s">
        <v>172</v>
      </c>
      <c r="BE3" t="s">
        <v>928</v>
      </c>
      <c r="BF3" s="86" t="s">
        <v>89</v>
      </c>
      <c r="BG3" s="86" t="s">
        <v>120</v>
      </c>
      <c r="BH3" s="86" t="s">
        <v>121</v>
      </c>
      <c r="BI3" t="s">
        <v>478</v>
      </c>
      <c r="BJ3" t="s">
        <v>123</v>
      </c>
      <c r="BK3" t="s">
        <v>479</v>
      </c>
      <c r="BL3" s="86" t="s">
        <v>124</v>
      </c>
      <c r="BM3" t="s">
        <v>480</v>
      </c>
      <c r="BN3" t="s">
        <v>126</v>
      </c>
      <c r="BO3" t="s">
        <v>127</v>
      </c>
      <c r="BP3" t="s">
        <v>481</v>
      </c>
    </row>
    <row r="4" spans="3:68" x14ac:dyDescent="0.35">
      <c r="C4" t="s">
        <v>131</v>
      </c>
      <c r="D4" t="s">
        <v>131</v>
      </c>
      <c r="F4" t="s">
        <v>48</v>
      </c>
      <c r="G4" t="s">
        <v>65</v>
      </c>
      <c r="H4" t="s">
        <v>100</v>
      </c>
      <c r="I4" t="s">
        <v>131</v>
      </c>
      <c r="K4" s="86" t="s">
        <v>65</v>
      </c>
      <c r="L4" t="s">
        <v>482</v>
      </c>
      <c r="M4" t="s">
        <v>66</v>
      </c>
      <c r="N4" t="s">
        <v>483</v>
      </c>
      <c r="O4" s="86"/>
      <c r="P4" s="86" t="s">
        <v>134</v>
      </c>
      <c r="Q4" s="86" t="s">
        <v>160</v>
      </c>
      <c r="R4" s="86" t="s">
        <v>442</v>
      </c>
      <c r="S4" t="s">
        <v>484</v>
      </c>
      <c r="T4" t="s">
        <v>485</v>
      </c>
      <c r="U4" t="s">
        <v>486</v>
      </c>
      <c r="V4" t="s">
        <v>487</v>
      </c>
      <c r="W4" t="s">
        <v>488</v>
      </c>
      <c r="X4" t="s">
        <v>489</v>
      </c>
      <c r="Y4" s="86" t="s">
        <v>74</v>
      </c>
      <c r="Z4" s="86" t="s">
        <v>134</v>
      </c>
      <c r="AA4" t="s">
        <v>490</v>
      </c>
      <c r="AB4" t="s">
        <v>491</v>
      </c>
      <c r="AC4" s="86" t="s">
        <v>77</v>
      </c>
      <c r="AD4" t="s">
        <v>140</v>
      </c>
      <c r="AE4" t="s">
        <v>492</v>
      </c>
      <c r="AF4" t="s">
        <v>141</v>
      </c>
      <c r="AG4" s="86" t="s">
        <v>79</v>
      </c>
      <c r="AH4" t="s">
        <v>142</v>
      </c>
      <c r="AI4" t="s">
        <v>493</v>
      </c>
      <c r="AJ4" t="s">
        <v>494</v>
      </c>
      <c r="AK4" t="s">
        <v>495</v>
      </c>
      <c r="AL4" s="86" t="s">
        <v>82</v>
      </c>
      <c r="AM4" t="s">
        <v>496</v>
      </c>
      <c r="AN4" t="s">
        <v>497</v>
      </c>
      <c r="AO4" t="s">
        <v>449</v>
      </c>
      <c r="AP4" t="s">
        <v>218</v>
      </c>
      <c r="AQ4" t="s">
        <v>498</v>
      </c>
      <c r="AR4" t="s">
        <v>499</v>
      </c>
      <c r="AS4" t="s">
        <v>929</v>
      </c>
      <c r="AT4" t="s">
        <v>500</v>
      </c>
      <c r="AU4" t="s">
        <v>501</v>
      </c>
      <c r="AV4" t="s">
        <v>502</v>
      </c>
      <c r="AW4" s="86" t="s">
        <v>86</v>
      </c>
      <c r="AX4" t="s">
        <v>503</v>
      </c>
      <c r="AY4" t="s">
        <v>504</v>
      </c>
      <c r="AZ4" t="s">
        <v>87</v>
      </c>
      <c r="BA4" t="s">
        <v>505</v>
      </c>
      <c r="BB4" t="s">
        <v>147</v>
      </c>
      <c r="BC4" t="s">
        <v>506</v>
      </c>
      <c r="BD4" s="88" t="s">
        <v>930</v>
      </c>
      <c r="BE4" t="s">
        <v>477</v>
      </c>
      <c r="BF4" s="86" t="s">
        <v>90</v>
      </c>
      <c r="BG4" s="86" t="s">
        <v>149</v>
      </c>
      <c r="BH4" s="86" t="s">
        <v>150</v>
      </c>
      <c r="BI4" t="s">
        <v>122</v>
      </c>
      <c r="BJ4" t="s">
        <v>152</v>
      </c>
      <c r="BK4" t="s">
        <v>508</v>
      </c>
      <c r="BL4" s="86" t="s">
        <v>94</v>
      </c>
      <c r="BM4" t="s">
        <v>509</v>
      </c>
      <c r="BN4" t="s">
        <v>510</v>
      </c>
      <c r="BO4" t="s">
        <v>155</v>
      </c>
      <c r="BP4" t="s">
        <v>128</v>
      </c>
    </row>
    <row r="5" spans="3:68" x14ac:dyDescent="0.35">
      <c r="C5" t="s">
        <v>157</v>
      </c>
      <c r="D5" t="s">
        <v>157</v>
      </c>
      <c r="F5" t="s">
        <v>48</v>
      </c>
      <c r="G5" t="s">
        <v>65</v>
      </c>
      <c r="H5" t="s">
        <v>100</v>
      </c>
      <c r="I5" t="s">
        <v>157</v>
      </c>
      <c r="K5" s="86" t="s">
        <v>66</v>
      </c>
      <c r="L5" t="s">
        <v>511</v>
      </c>
      <c r="M5" t="s">
        <v>512</v>
      </c>
      <c r="N5" t="s">
        <v>513</v>
      </c>
      <c r="O5" s="86"/>
      <c r="P5" s="86"/>
      <c r="Q5" s="86" t="s">
        <v>514</v>
      </c>
      <c r="R5" s="86" t="s">
        <v>443</v>
      </c>
      <c r="S5" t="s">
        <v>515</v>
      </c>
      <c r="T5" t="s">
        <v>516</v>
      </c>
      <c r="U5" t="s">
        <v>517</v>
      </c>
      <c r="V5" t="s">
        <v>518</v>
      </c>
      <c r="W5" t="s">
        <v>519</v>
      </c>
      <c r="X5" t="s">
        <v>106</v>
      </c>
      <c r="Y5" s="86" t="s">
        <v>75</v>
      </c>
      <c r="Z5" s="86"/>
      <c r="AA5" t="s">
        <v>164</v>
      </c>
      <c r="AB5" t="s">
        <v>520</v>
      </c>
      <c r="AC5" s="86" t="s">
        <v>78</v>
      </c>
      <c r="AD5" t="s">
        <v>165</v>
      </c>
      <c r="AE5" t="s">
        <v>521</v>
      </c>
      <c r="AF5" t="s">
        <v>166</v>
      </c>
      <c r="AG5" s="86" t="s">
        <v>80</v>
      </c>
      <c r="AH5" t="s">
        <v>167</v>
      </c>
      <c r="AI5" t="s">
        <v>522</v>
      </c>
      <c r="AJ5" t="s">
        <v>448</v>
      </c>
      <c r="AK5" t="s">
        <v>523</v>
      </c>
      <c r="AL5" s="86" t="s">
        <v>134</v>
      </c>
      <c r="AM5" t="s">
        <v>143</v>
      </c>
      <c r="AN5" t="s">
        <v>524</v>
      </c>
      <c r="AO5" t="s">
        <v>450</v>
      </c>
      <c r="AP5" t="s">
        <v>525</v>
      </c>
      <c r="AQ5" t="s">
        <v>449</v>
      </c>
      <c r="AR5" t="s">
        <v>450</v>
      </c>
      <c r="AS5" t="s">
        <v>84</v>
      </c>
      <c r="AT5" t="s">
        <v>526</v>
      </c>
      <c r="AU5" t="s">
        <v>527</v>
      </c>
      <c r="AV5" t="s">
        <v>453</v>
      </c>
      <c r="AW5" s="86" t="s">
        <v>134</v>
      </c>
      <c r="AX5" t="s">
        <v>116</v>
      </c>
      <c r="AY5" t="s">
        <v>86</v>
      </c>
      <c r="AZ5" t="s">
        <v>455</v>
      </c>
      <c r="BA5" s="88" t="s">
        <v>134</v>
      </c>
      <c r="BB5" t="s">
        <v>171</v>
      </c>
      <c r="BC5" t="s">
        <v>528</v>
      </c>
      <c r="BD5" t="s">
        <v>198</v>
      </c>
      <c r="BE5" t="s">
        <v>507</v>
      </c>
      <c r="BF5" s="86" t="s">
        <v>91</v>
      </c>
      <c r="BG5" s="86" t="s">
        <v>173</v>
      </c>
      <c r="BH5" s="86" t="s">
        <v>530</v>
      </c>
      <c r="BI5" t="s">
        <v>531</v>
      </c>
      <c r="BJ5" t="s">
        <v>176</v>
      </c>
      <c r="BK5" t="s">
        <v>532</v>
      </c>
      <c r="BL5" s="86" t="s">
        <v>95</v>
      </c>
      <c r="BM5" t="s">
        <v>533</v>
      </c>
      <c r="BN5" t="s">
        <v>154</v>
      </c>
      <c r="BO5" t="s">
        <v>179</v>
      </c>
      <c r="BP5" t="s">
        <v>534</v>
      </c>
    </row>
    <row r="6" spans="3:68" x14ac:dyDescent="0.35">
      <c r="C6" t="s">
        <v>183</v>
      </c>
      <c r="D6" t="s">
        <v>183</v>
      </c>
      <c r="F6" t="s">
        <v>48</v>
      </c>
      <c r="G6" t="s">
        <v>65</v>
      </c>
      <c r="H6" t="s">
        <v>100</v>
      </c>
      <c r="I6" t="s">
        <v>183</v>
      </c>
      <c r="K6" s="86" t="s">
        <v>134</v>
      </c>
      <c r="L6" t="s">
        <v>535</v>
      </c>
      <c r="M6" t="s">
        <v>536</v>
      </c>
      <c r="N6" t="s">
        <v>537</v>
      </c>
      <c r="O6" s="86"/>
      <c r="P6" s="86"/>
      <c r="Q6" s="86" t="s">
        <v>186</v>
      </c>
      <c r="R6" s="86" t="s">
        <v>444</v>
      </c>
      <c r="S6" t="s">
        <v>538</v>
      </c>
      <c r="T6" t="s">
        <v>539</v>
      </c>
      <c r="U6" t="s">
        <v>540</v>
      </c>
      <c r="V6" t="s">
        <v>541</v>
      </c>
      <c r="W6" t="s">
        <v>542</v>
      </c>
      <c r="X6" t="s">
        <v>72</v>
      </c>
      <c r="Y6" s="86" t="s">
        <v>134</v>
      </c>
      <c r="Z6" s="86"/>
      <c r="AA6" t="s">
        <v>190</v>
      </c>
      <c r="AB6" t="s">
        <v>543</v>
      </c>
      <c r="AC6" s="86" t="s">
        <v>134</v>
      </c>
      <c r="AD6" t="s">
        <v>544</v>
      </c>
      <c r="AE6" t="s">
        <v>77</v>
      </c>
      <c r="AF6" t="s">
        <v>192</v>
      </c>
      <c r="AG6" s="86" t="s">
        <v>448</v>
      </c>
      <c r="AH6" t="s">
        <v>193</v>
      </c>
      <c r="AI6" t="s">
        <v>545</v>
      </c>
      <c r="AJ6" t="s">
        <v>546</v>
      </c>
      <c r="AK6" t="s">
        <v>547</v>
      </c>
      <c r="AL6" s="86"/>
      <c r="AM6" t="s">
        <v>81</v>
      </c>
      <c r="AN6" t="s">
        <v>548</v>
      </c>
      <c r="AO6" t="s">
        <v>84</v>
      </c>
      <c r="AP6" s="88" t="s">
        <v>134</v>
      </c>
      <c r="AQ6" t="s">
        <v>549</v>
      </c>
      <c r="AR6" s="88" t="s">
        <v>134</v>
      </c>
      <c r="AS6" t="s">
        <v>145</v>
      </c>
      <c r="AT6" t="s">
        <v>551</v>
      </c>
      <c r="AU6" t="s">
        <v>552</v>
      </c>
      <c r="AV6" t="s">
        <v>553</v>
      </c>
      <c r="AW6" s="86"/>
      <c r="AX6" t="s">
        <v>554</v>
      </c>
      <c r="AY6" s="88" t="s">
        <v>134</v>
      </c>
      <c r="AZ6" t="s">
        <v>88</v>
      </c>
      <c r="BB6" t="s">
        <v>197</v>
      </c>
      <c r="BC6" t="s">
        <v>555</v>
      </c>
      <c r="BD6" t="s">
        <v>931</v>
      </c>
      <c r="BE6" t="s">
        <v>529</v>
      </c>
      <c r="BF6" s="86" t="s">
        <v>92</v>
      </c>
      <c r="BG6" s="86" t="s">
        <v>199</v>
      </c>
      <c r="BH6" s="86" t="s">
        <v>174</v>
      </c>
      <c r="BI6" t="s">
        <v>557</v>
      </c>
      <c r="BJ6" t="s">
        <v>202</v>
      </c>
      <c r="BK6" t="s">
        <v>457</v>
      </c>
      <c r="BL6" s="86" t="s">
        <v>96</v>
      </c>
      <c r="BM6" t="s">
        <v>558</v>
      </c>
      <c r="BN6" t="s">
        <v>178</v>
      </c>
      <c r="BO6" t="s">
        <v>559</v>
      </c>
      <c r="BP6" t="s">
        <v>560</v>
      </c>
    </row>
    <row r="7" spans="3:68" x14ac:dyDescent="0.35">
      <c r="C7" t="s">
        <v>208</v>
      </c>
      <c r="D7" t="s">
        <v>208</v>
      </c>
      <c r="F7" t="s">
        <v>48</v>
      </c>
      <c r="G7" t="s">
        <v>65</v>
      </c>
      <c r="H7" t="s">
        <v>100</v>
      </c>
      <c r="I7" t="s">
        <v>208</v>
      </c>
      <c r="K7" s="86"/>
      <c r="L7" t="s">
        <v>157</v>
      </c>
      <c r="M7" t="s">
        <v>158</v>
      </c>
      <c r="N7" t="s">
        <v>561</v>
      </c>
      <c r="O7" s="86"/>
      <c r="P7" s="86"/>
      <c r="Q7" s="86" t="s">
        <v>562</v>
      </c>
      <c r="R7" s="86" t="s">
        <v>445</v>
      </c>
      <c r="S7" t="s">
        <v>563</v>
      </c>
      <c r="T7" t="s">
        <v>564</v>
      </c>
      <c r="U7" t="s">
        <v>565</v>
      </c>
      <c r="V7" t="s">
        <v>566</v>
      </c>
      <c r="W7" t="s">
        <v>567</v>
      </c>
      <c r="X7" t="s">
        <v>568</v>
      </c>
      <c r="Y7" s="86"/>
      <c r="Z7" s="86"/>
      <c r="AA7" t="s">
        <v>214</v>
      </c>
      <c r="AB7" t="s">
        <v>569</v>
      </c>
      <c r="AC7" s="86"/>
      <c r="AD7" t="s">
        <v>191</v>
      </c>
      <c r="AE7" t="s">
        <v>570</v>
      </c>
      <c r="AF7" t="s">
        <v>216</v>
      </c>
      <c r="AG7" s="86" t="s">
        <v>134</v>
      </c>
      <c r="AH7" t="s">
        <v>217</v>
      </c>
      <c r="AI7" t="s">
        <v>571</v>
      </c>
      <c r="AJ7" t="s">
        <v>572</v>
      </c>
      <c r="AK7" t="s">
        <v>573</v>
      </c>
      <c r="AL7" s="86"/>
      <c r="AM7" s="88" t="s">
        <v>134</v>
      </c>
      <c r="AN7" t="s">
        <v>574</v>
      </c>
      <c r="AO7" t="s">
        <v>451</v>
      </c>
      <c r="AP7" s="86"/>
      <c r="AQ7" s="88" t="s">
        <v>134</v>
      </c>
      <c r="AR7" s="86"/>
      <c r="AS7" s="88" t="s">
        <v>550</v>
      </c>
      <c r="AT7" t="s">
        <v>575</v>
      </c>
      <c r="AU7" s="88" t="s">
        <v>134</v>
      </c>
      <c r="AV7" s="88" t="s">
        <v>134</v>
      </c>
      <c r="AW7" s="86"/>
      <c r="AX7" t="s">
        <v>576</v>
      </c>
      <c r="AZ7" t="s">
        <v>456</v>
      </c>
      <c r="BB7" t="s">
        <v>220</v>
      </c>
      <c r="BC7" t="s">
        <v>577</v>
      </c>
      <c r="BD7" t="s">
        <v>88</v>
      </c>
      <c r="BE7" t="s">
        <v>556</v>
      </c>
      <c r="BF7" s="86" t="s">
        <v>457</v>
      </c>
      <c r="BG7" s="86" t="s">
        <v>221</v>
      </c>
      <c r="BH7" s="86" t="s">
        <v>578</v>
      </c>
      <c r="BI7" t="s">
        <v>579</v>
      </c>
      <c r="BJ7" t="s">
        <v>92</v>
      </c>
      <c r="BK7" t="s">
        <v>580</v>
      </c>
      <c r="BL7" s="86" t="s">
        <v>134</v>
      </c>
      <c r="BM7" t="s">
        <v>581</v>
      </c>
      <c r="BN7" t="s">
        <v>203</v>
      </c>
      <c r="BO7" t="s">
        <v>582</v>
      </c>
      <c r="BP7" t="s">
        <v>583</v>
      </c>
    </row>
    <row r="8" spans="3:68" x14ac:dyDescent="0.35">
      <c r="C8" t="s">
        <v>230</v>
      </c>
      <c r="D8" t="s">
        <v>230</v>
      </c>
      <c r="F8" t="s">
        <v>48</v>
      </c>
      <c r="G8" t="s">
        <v>65</v>
      </c>
      <c r="H8" t="s">
        <v>100</v>
      </c>
      <c r="I8" t="s">
        <v>230</v>
      </c>
      <c r="K8" s="86"/>
      <c r="L8" t="s">
        <v>183</v>
      </c>
      <c r="M8" t="s">
        <v>184</v>
      </c>
      <c r="N8" t="s">
        <v>584</v>
      </c>
      <c r="O8" s="86"/>
      <c r="P8" s="86"/>
      <c r="Q8" s="86" t="s">
        <v>211</v>
      </c>
      <c r="R8" s="86" t="s">
        <v>72</v>
      </c>
      <c r="S8" t="s">
        <v>585</v>
      </c>
      <c r="T8" t="s">
        <v>586</v>
      </c>
      <c r="U8" t="s">
        <v>587</v>
      </c>
      <c r="V8" t="s">
        <v>588</v>
      </c>
      <c r="W8" t="s">
        <v>589</v>
      </c>
      <c r="X8" t="s">
        <v>590</v>
      </c>
      <c r="Y8" s="86"/>
      <c r="Z8" s="86"/>
      <c r="AA8" t="s">
        <v>236</v>
      </c>
      <c r="AB8" t="s">
        <v>591</v>
      </c>
      <c r="AC8" s="86"/>
      <c r="AD8" t="s">
        <v>215</v>
      </c>
      <c r="AE8" t="s">
        <v>592</v>
      </c>
      <c r="AF8" s="88" t="s">
        <v>134</v>
      </c>
      <c r="AG8" s="86"/>
      <c r="AH8" t="s">
        <v>593</v>
      </c>
      <c r="AI8" t="s">
        <v>594</v>
      </c>
      <c r="AJ8" s="88" t="s">
        <v>134</v>
      </c>
      <c r="AK8" t="s">
        <v>595</v>
      </c>
      <c r="AL8" s="86"/>
      <c r="AN8" t="s">
        <v>82</v>
      </c>
      <c r="AO8" t="s">
        <v>452</v>
      </c>
      <c r="AP8" s="86"/>
      <c r="AQ8" s="86"/>
      <c r="AR8" s="86"/>
      <c r="AS8" t="s">
        <v>134</v>
      </c>
      <c r="AT8" s="88" t="s">
        <v>134</v>
      </c>
      <c r="AU8" s="88"/>
      <c r="AW8" s="86"/>
      <c r="AX8" t="s">
        <v>596</v>
      </c>
      <c r="AZ8" s="88" t="s">
        <v>134</v>
      </c>
      <c r="BB8" t="s">
        <v>240</v>
      </c>
      <c r="BC8" t="s">
        <v>597</v>
      </c>
      <c r="BD8" t="s">
        <v>241</v>
      </c>
      <c r="BE8" t="s">
        <v>456</v>
      </c>
      <c r="BF8" s="86" t="s">
        <v>134</v>
      </c>
      <c r="BG8" s="86" t="s">
        <v>242</v>
      </c>
      <c r="BH8" s="86" t="s">
        <v>200</v>
      </c>
      <c r="BI8" t="s">
        <v>599</v>
      </c>
      <c r="BJ8" t="s">
        <v>244</v>
      </c>
      <c r="BK8" s="88" t="s">
        <v>134</v>
      </c>
      <c r="BL8" s="86"/>
      <c r="BM8" t="s">
        <v>600</v>
      </c>
      <c r="BN8" t="s">
        <v>601</v>
      </c>
      <c r="BO8" t="s">
        <v>602</v>
      </c>
      <c r="BP8" t="s">
        <v>96</v>
      </c>
    </row>
    <row r="9" spans="3:68" x14ac:dyDescent="0.35">
      <c r="C9" t="s">
        <v>251</v>
      </c>
      <c r="D9" t="s">
        <v>251</v>
      </c>
      <c r="F9" t="s">
        <v>48</v>
      </c>
      <c r="G9" t="s">
        <v>65</v>
      </c>
      <c r="H9" t="s">
        <v>100</v>
      </c>
      <c r="I9" t="s">
        <v>251</v>
      </c>
      <c r="K9" s="86"/>
      <c r="L9" t="s">
        <v>603</v>
      </c>
      <c r="M9" t="s">
        <v>604</v>
      </c>
      <c r="N9" t="s">
        <v>605</v>
      </c>
      <c r="O9" s="86"/>
      <c r="P9" s="86"/>
      <c r="Q9" s="86" t="s">
        <v>233</v>
      </c>
      <c r="R9" s="86" t="s">
        <v>134</v>
      </c>
      <c r="S9" t="s">
        <v>606</v>
      </c>
      <c r="T9" t="s">
        <v>607</v>
      </c>
      <c r="U9" t="s">
        <v>608</v>
      </c>
      <c r="V9" t="s">
        <v>609</v>
      </c>
      <c r="W9" t="s">
        <v>610</v>
      </c>
      <c r="X9" t="s">
        <v>611</v>
      </c>
      <c r="Y9" s="86"/>
      <c r="Z9" s="86"/>
      <c r="AA9" t="s">
        <v>256</v>
      </c>
      <c r="AB9" t="s">
        <v>612</v>
      </c>
      <c r="AC9" s="86"/>
      <c r="AD9" t="s">
        <v>237</v>
      </c>
      <c r="AE9" t="s">
        <v>613</v>
      </c>
      <c r="AG9" s="86"/>
      <c r="AH9" t="s">
        <v>239</v>
      </c>
      <c r="AI9" t="s">
        <v>614</v>
      </c>
      <c r="AJ9" s="86"/>
      <c r="AK9" t="s">
        <v>615</v>
      </c>
      <c r="AL9" s="86"/>
      <c r="AN9" t="s">
        <v>616</v>
      </c>
      <c r="AO9" t="s">
        <v>453</v>
      </c>
      <c r="AP9" s="86"/>
      <c r="AQ9" s="86"/>
      <c r="AR9" s="86"/>
      <c r="AW9" s="86"/>
      <c r="AX9" t="s">
        <v>617</v>
      </c>
      <c r="AZ9" s="86"/>
      <c r="BB9" t="s">
        <v>259</v>
      </c>
      <c r="BC9" t="s">
        <v>618</v>
      </c>
      <c r="BD9" t="s">
        <v>260</v>
      </c>
      <c r="BE9" t="s">
        <v>598</v>
      </c>
      <c r="BF9" s="86"/>
      <c r="BG9" s="86" t="s">
        <v>261</v>
      </c>
      <c r="BH9" s="86" t="s">
        <v>243</v>
      </c>
      <c r="BI9" t="s">
        <v>620</v>
      </c>
      <c r="BJ9" t="s">
        <v>263</v>
      </c>
      <c r="BK9" s="86"/>
      <c r="BL9" s="86"/>
      <c r="BM9" t="s">
        <v>177</v>
      </c>
      <c r="BN9" t="s">
        <v>621</v>
      </c>
      <c r="BO9" t="s">
        <v>622</v>
      </c>
      <c r="BP9" t="s">
        <v>180</v>
      </c>
    </row>
    <row r="10" spans="3:68" x14ac:dyDescent="0.35">
      <c r="C10" t="s">
        <v>270</v>
      </c>
      <c r="D10" t="s">
        <v>270</v>
      </c>
      <c r="F10" t="s">
        <v>48</v>
      </c>
      <c r="G10" t="s">
        <v>65</v>
      </c>
      <c r="H10" t="s">
        <v>100</v>
      </c>
      <c r="I10" t="s">
        <v>270</v>
      </c>
      <c r="K10" s="86"/>
      <c r="L10" t="s">
        <v>623</v>
      </c>
      <c r="M10" t="s">
        <v>209</v>
      </c>
      <c r="N10" t="s">
        <v>624</v>
      </c>
      <c r="O10" s="86"/>
      <c r="P10" s="86"/>
      <c r="Q10" s="86" t="s">
        <v>254</v>
      </c>
      <c r="R10" s="86"/>
      <c r="S10" t="s">
        <v>625</v>
      </c>
      <c r="T10" t="s">
        <v>626</v>
      </c>
      <c r="U10" t="s">
        <v>627</v>
      </c>
      <c r="V10" t="s">
        <v>628</v>
      </c>
      <c r="W10" t="s">
        <v>629</v>
      </c>
      <c r="X10" t="s">
        <v>235</v>
      </c>
      <c r="Y10" s="86"/>
      <c r="Z10" s="86"/>
      <c r="AA10" t="s">
        <v>274</v>
      </c>
      <c r="AB10" t="s">
        <v>630</v>
      </c>
      <c r="AC10" s="86"/>
      <c r="AD10" t="s">
        <v>257</v>
      </c>
      <c r="AE10" t="s">
        <v>631</v>
      </c>
      <c r="AG10" s="86"/>
      <c r="AH10" t="s">
        <v>632</v>
      </c>
      <c r="AI10" t="s">
        <v>633</v>
      </c>
      <c r="AJ10" s="86"/>
      <c r="AK10" t="s">
        <v>634</v>
      </c>
      <c r="AL10" s="86"/>
      <c r="AN10" t="s">
        <v>635</v>
      </c>
      <c r="AO10" t="s">
        <v>134</v>
      </c>
      <c r="AP10" s="86"/>
      <c r="AQ10" s="86"/>
      <c r="AR10" s="86"/>
      <c r="AS10" s="86"/>
      <c r="AT10" s="86"/>
      <c r="AU10" s="86"/>
      <c r="AV10" s="86"/>
      <c r="AW10" s="86"/>
      <c r="AX10" t="s">
        <v>636</v>
      </c>
      <c r="AZ10" s="86"/>
      <c r="BB10" t="s">
        <v>277</v>
      </c>
      <c r="BC10" t="s">
        <v>637</v>
      </c>
      <c r="BD10" t="s">
        <v>278</v>
      </c>
      <c r="BE10" t="s">
        <v>619</v>
      </c>
      <c r="BF10" s="86"/>
      <c r="BG10" s="86" t="s">
        <v>279</v>
      </c>
      <c r="BH10" s="86" t="s">
        <v>639</v>
      </c>
      <c r="BI10" t="s">
        <v>91</v>
      </c>
      <c r="BJ10" t="s">
        <v>281</v>
      </c>
      <c r="BL10" s="86"/>
      <c r="BM10" t="s">
        <v>93</v>
      </c>
      <c r="BN10" t="s">
        <v>225</v>
      </c>
      <c r="BO10" t="s">
        <v>640</v>
      </c>
      <c r="BP10" t="s">
        <v>641</v>
      </c>
    </row>
    <row r="11" spans="3:68" x14ac:dyDescent="0.35">
      <c r="C11" t="s">
        <v>288</v>
      </c>
      <c r="D11" t="s">
        <v>288</v>
      </c>
      <c r="F11" t="s">
        <v>48</v>
      </c>
      <c r="G11" t="s">
        <v>65</v>
      </c>
      <c r="H11" t="s">
        <v>100</v>
      </c>
      <c r="I11" t="s">
        <v>288</v>
      </c>
      <c r="K11" s="86"/>
      <c r="L11" t="s">
        <v>208</v>
      </c>
      <c r="M11" t="s">
        <v>932</v>
      </c>
      <c r="N11" t="s">
        <v>643</v>
      </c>
      <c r="O11" s="86"/>
      <c r="P11" s="86"/>
      <c r="Q11" s="86" t="s">
        <v>644</v>
      </c>
      <c r="R11" s="86"/>
      <c r="S11" t="s">
        <v>645</v>
      </c>
      <c r="T11" t="s">
        <v>646</v>
      </c>
      <c r="U11" t="s">
        <v>647</v>
      </c>
      <c r="V11" t="s">
        <v>648</v>
      </c>
      <c r="W11" t="s">
        <v>649</v>
      </c>
      <c r="X11" t="s">
        <v>650</v>
      </c>
      <c r="Y11" s="86"/>
      <c r="Z11" s="86"/>
      <c r="AA11" t="s">
        <v>308</v>
      </c>
      <c r="AB11" t="s">
        <v>651</v>
      </c>
      <c r="AC11" s="86"/>
      <c r="AD11" t="s">
        <v>275</v>
      </c>
      <c r="AE11" t="s">
        <v>652</v>
      </c>
      <c r="AG11" s="86"/>
      <c r="AH11" t="s">
        <v>258</v>
      </c>
      <c r="AI11" t="s">
        <v>653</v>
      </c>
      <c r="AJ11" s="86"/>
      <c r="AK11" t="s">
        <v>654</v>
      </c>
      <c r="AL11" s="86"/>
      <c r="AN11" t="s">
        <v>655</v>
      </c>
      <c r="AO11" s="86"/>
      <c r="AP11" s="86"/>
      <c r="AQ11" s="86"/>
      <c r="AR11" s="86"/>
      <c r="AS11" s="86"/>
      <c r="AT11" s="86"/>
      <c r="AU11" s="86"/>
      <c r="AV11" s="86"/>
      <c r="AW11" s="86"/>
      <c r="AX11" t="s">
        <v>656</v>
      </c>
      <c r="AZ11" s="86"/>
      <c r="BB11" t="s">
        <v>295</v>
      </c>
      <c r="BC11" t="s">
        <v>657</v>
      </c>
      <c r="BD11" t="s">
        <v>933</v>
      </c>
      <c r="BE11" t="s">
        <v>638</v>
      </c>
      <c r="BF11" s="86"/>
      <c r="BG11" s="86" t="s">
        <v>297</v>
      </c>
      <c r="BH11" s="86" t="s">
        <v>262</v>
      </c>
      <c r="BI11" t="s">
        <v>151</v>
      </c>
      <c r="BJ11" t="s">
        <v>299</v>
      </c>
      <c r="BL11" s="86"/>
      <c r="BM11" t="s">
        <v>659</v>
      </c>
      <c r="BN11" t="s">
        <v>660</v>
      </c>
      <c r="BO11" t="s">
        <v>661</v>
      </c>
      <c r="BP11" t="s">
        <v>662</v>
      </c>
    </row>
    <row r="12" spans="3:68" x14ac:dyDescent="0.35">
      <c r="C12" t="s">
        <v>304</v>
      </c>
      <c r="D12" t="s">
        <v>304</v>
      </c>
      <c r="F12" t="s">
        <v>48</v>
      </c>
      <c r="G12" t="s">
        <v>65</v>
      </c>
      <c r="H12" t="s">
        <v>100</v>
      </c>
      <c r="I12" t="s">
        <v>304</v>
      </c>
      <c r="K12" s="86"/>
      <c r="L12" t="s">
        <v>230</v>
      </c>
      <c r="M12" t="s">
        <v>934</v>
      </c>
      <c r="N12" t="s">
        <v>664</v>
      </c>
      <c r="O12" s="86"/>
      <c r="P12" s="86"/>
      <c r="Q12" s="86" t="s">
        <v>665</v>
      </c>
      <c r="R12" s="86"/>
      <c r="S12" t="s">
        <v>666</v>
      </c>
      <c r="T12" t="s">
        <v>667</v>
      </c>
      <c r="U12" t="s">
        <v>668</v>
      </c>
      <c r="V12" t="s">
        <v>669</v>
      </c>
      <c r="W12" t="s">
        <v>670</v>
      </c>
      <c r="X12" t="s">
        <v>671</v>
      </c>
      <c r="Y12" s="86"/>
      <c r="Z12" s="86"/>
      <c r="AA12" t="s">
        <v>672</v>
      </c>
      <c r="AB12" t="s">
        <v>673</v>
      </c>
      <c r="AC12" s="86"/>
      <c r="AD12" t="s">
        <v>293</v>
      </c>
      <c r="AE12" t="s">
        <v>674</v>
      </c>
      <c r="AG12" s="86"/>
      <c r="AH12" t="s">
        <v>276</v>
      </c>
      <c r="AI12" t="s">
        <v>675</v>
      </c>
      <c r="AJ12" s="86"/>
      <c r="AK12" t="s">
        <v>676</v>
      </c>
      <c r="AL12" s="86"/>
      <c r="AN12" t="s">
        <v>677</v>
      </c>
      <c r="AO12" s="86"/>
      <c r="AP12" s="86"/>
      <c r="AQ12" s="86"/>
      <c r="AR12" s="86"/>
      <c r="AS12" s="86"/>
      <c r="AT12" s="86"/>
      <c r="AU12" s="86"/>
      <c r="AV12" s="86"/>
      <c r="AW12" s="86"/>
      <c r="AX12" t="s">
        <v>678</v>
      </c>
      <c r="AZ12" s="86"/>
      <c r="BB12" t="s">
        <v>311</v>
      </c>
      <c r="BC12" t="s">
        <v>679</v>
      </c>
      <c r="BD12" t="s">
        <v>296</v>
      </c>
      <c r="BE12" t="s">
        <v>658</v>
      </c>
      <c r="BF12" s="86"/>
      <c r="BG12" s="86" t="s">
        <v>313</v>
      </c>
      <c r="BH12" s="86" t="s">
        <v>280</v>
      </c>
      <c r="BI12" t="s">
        <v>175</v>
      </c>
      <c r="BJ12" t="s">
        <v>315</v>
      </c>
      <c r="BL12" s="86"/>
      <c r="BM12" t="s">
        <v>681</v>
      </c>
      <c r="BN12" t="s">
        <v>246</v>
      </c>
      <c r="BO12" t="s">
        <v>682</v>
      </c>
      <c r="BP12" t="s">
        <v>683</v>
      </c>
    </row>
    <row r="13" spans="3:68" x14ac:dyDescent="0.35">
      <c r="C13" t="s">
        <v>319</v>
      </c>
      <c r="D13" t="s">
        <v>319</v>
      </c>
      <c r="F13" t="s">
        <v>48</v>
      </c>
      <c r="G13" t="s">
        <v>65</v>
      </c>
      <c r="H13" t="s">
        <v>100</v>
      </c>
      <c r="I13" t="s">
        <v>319</v>
      </c>
      <c r="K13" s="86"/>
      <c r="L13" t="s">
        <v>270</v>
      </c>
      <c r="M13" t="s">
        <v>642</v>
      </c>
      <c r="N13" t="s">
        <v>685</v>
      </c>
      <c r="O13" s="86"/>
      <c r="P13" s="86"/>
      <c r="Q13" s="86" t="s">
        <v>272</v>
      </c>
      <c r="R13" s="86"/>
      <c r="S13" t="s">
        <v>686</v>
      </c>
      <c r="T13" t="s">
        <v>687</v>
      </c>
      <c r="U13" t="s">
        <v>688</v>
      </c>
      <c r="V13" t="s">
        <v>689</v>
      </c>
      <c r="W13" s="88" t="s">
        <v>134</v>
      </c>
      <c r="X13" t="s">
        <v>690</v>
      </c>
      <c r="Y13" s="86"/>
      <c r="Z13" s="86"/>
      <c r="AA13" t="s">
        <v>322</v>
      </c>
      <c r="AB13" t="s">
        <v>691</v>
      </c>
      <c r="AC13" s="86"/>
      <c r="AD13" t="s">
        <v>309</v>
      </c>
      <c r="AE13" t="s">
        <v>692</v>
      </c>
      <c r="AG13" s="86"/>
      <c r="AH13" t="s">
        <v>294</v>
      </c>
      <c r="AI13" t="s">
        <v>693</v>
      </c>
      <c r="AJ13" s="86"/>
      <c r="AK13" t="s">
        <v>80</v>
      </c>
      <c r="AL13" s="86"/>
      <c r="AN13" t="s">
        <v>694</v>
      </c>
      <c r="AO13" s="86"/>
      <c r="AP13" s="86"/>
      <c r="AQ13" s="86"/>
      <c r="AR13" s="86"/>
      <c r="AS13" s="86"/>
      <c r="AT13" s="86"/>
      <c r="AU13" s="86"/>
      <c r="AV13" s="86"/>
      <c r="AW13" s="86"/>
      <c r="AX13" t="s">
        <v>146</v>
      </c>
      <c r="AZ13" s="86"/>
      <c r="BB13" t="s">
        <v>325</v>
      </c>
      <c r="BC13" t="s">
        <v>695</v>
      </c>
      <c r="BD13" t="s">
        <v>312</v>
      </c>
      <c r="BE13" t="s">
        <v>680</v>
      </c>
      <c r="BF13" s="86"/>
      <c r="BG13" s="86" t="s">
        <v>327</v>
      </c>
      <c r="BH13" s="86" t="s">
        <v>298</v>
      </c>
      <c r="BI13" t="s">
        <v>201</v>
      </c>
      <c r="BJ13" t="s">
        <v>329</v>
      </c>
      <c r="BL13" s="86"/>
      <c r="BM13" t="s">
        <v>697</v>
      </c>
      <c r="BN13" t="s">
        <v>265</v>
      </c>
      <c r="BO13" t="s">
        <v>204</v>
      </c>
      <c r="BP13" t="s">
        <v>698</v>
      </c>
    </row>
    <row r="14" spans="3:68" x14ac:dyDescent="0.35">
      <c r="C14" t="s">
        <v>332</v>
      </c>
      <c r="D14" t="s">
        <v>332</v>
      </c>
      <c r="F14" t="s">
        <v>48</v>
      </c>
      <c r="G14" t="s">
        <v>65</v>
      </c>
      <c r="H14" t="s">
        <v>100</v>
      </c>
      <c r="I14" t="s">
        <v>332</v>
      </c>
      <c r="K14" s="86"/>
      <c r="L14" t="s">
        <v>699</v>
      </c>
      <c r="M14" t="s">
        <v>663</v>
      </c>
      <c r="N14" t="s">
        <v>701</v>
      </c>
      <c r="O14" s="86"/>
      <c r="P14" s="86"/>
      <c r="Q14" s="86" t="s">
        <v>306</v>
      </c>
      <c r="R14" s="86"/>
      <c r="S14" t="s">
        <v>702</v>
      </c>
      <c r="T14" t="s">
        <v>703</v>
      </c>
      <c r="U14" t="s">
        <v>704</v>
      </c>
      <c r="V14" s="88" t="s">
        <v>134</v>
      </c>
      <c r="X14" t="s">
        <v>705</v>
      </c>
      <c r="Y14" s="86"/>
      <c r="Z14" s="86"/>
      <c r="AA14" t="s">
        <v>335</v>
      </c>
      <c r="AB14" t="s">
        <v>706</v>
      </c>
      <c r="AC14" s="86"/>
      <c r="AD14" t="s">
        <v>323</v>
      </c>
      <c r="AE14" s="88" t="s">
        <v>134</v>
      </c>
      <c r="AG14" s="86"/>
      <c r="AH14" t="s">
        <v>310</v>
      </c>
      <c r="AI14" t="s">
        <v>707</v>
      </c>
      <c r="AJ14" s="86"/>
      <c r="AK14" t="s">
        <v>708</v>
      </c>
      <c r="AL14" s="86"/>
      <c r="AN14" t="s">
        <v>709</v>
      </c>
      <c r="AO14" s="86"/>
      <c r="AP14" s="86"/>
      <c r="AQ14" s="86"/>
      <c r="AR14" s="86"/>
      <c r="AS14" s="86"/>
      <c r="AT14" s="86"/>
      <c r="AU14" s="86"/>
      <c r="AV14" s="86"/>
      <c r="AW14" s="86"/>
      <c r="AX14" t="s">
        <v>710</v>
      </c>
      <c r="AZ14" s="86"/>
      <c r="BB14" t="s">
        <v>711</v>
      </c>
      <c r="BC14" t="s">
        <v>712</v>
      </c>
      <c r="BD14" t="s">
        <v>326</v>
      </c>
      <c r="BE14" t="s">
        <v>696</v>
      </c>
      <c r="BF14" s="86"/>
      <c r="BG14" s="86" t="s">
        <v>338</v>
      </c>
      <c r="BH14" s="86" t="s">
        <v>328</v>
      </c>
      <c r="BI14" t="s">
        <v>223</v>
      </c>
      <c r="BJ14" s="88" t="s">
        <v>134</v>
      </c>
      <c r="BK14" s="88"/>
      <c r="BL14" s="86"/>
      <c r="BM14" t="s">
        <v>714</v>
      </c>
      <c r="BN14" t="s">
        <v>94</v>
      </c>
      <c r="BO14" t="s">
        <v>715</v>
      </c>
      <c r="BP14" t="s">
        <v>205</v>
      </c>
    </row>
    <row r="15" spans="3:68" x14ac:dyDescent="0.35">
      <c r="C15" t="s">
        <v>342</v>
      </c>
      <c r="D15" t="s">
        <v>342</v>
      </c>
      <c r="F15" t="s">
        <v>48</v>
      </c>
      <c r="G15" t="s">
        <v>65</v>
      </c>
      <c r="H15" t="s">
        <v>100</v>
      </c>
      <c r="I15" t="s">
        <v>342</v>
      </c>
      <c r="K15" s="86"/>
      <c r="L15" t="s">
        <v>716</v>
      </c>
      <c r="M15" t="s">
        <v>684</v>
      </c>
      <c r="N15" t="s">
        <v>717</v>
      </c>
      <c r="O15" s="86"/>
      <c r="P15" s="86"/>
      <c r="Q15" s="86" t="s">
        <v>718</v>
      </c>
      <c r="R15" s="86"/>
      <c r="S15" t="s">
        <v>719</v>
      </c>
      <c r="T15" t="s">
        <v>720</v>
      </c>
      <c r="U15" t="s">
        <v>721</v>
      </c>
      <c r="X15" t="s">
        <v>722</v>
      </c>
      <c r="Y15" s="86"/>
      <c r="Z15" s="86"/>
      <c r="AA15" t="s">
        <v>75</v>
      </c>
      <c r="AB15" t="s">
        <v>723</v>
      </c>
      <c r="AC15" s="86"/>
      <c r="AD15" s="88" t="s">
        <v>134</v>
      </c>
      <c r="AG15" s="86"/>
      <c r="AH15" t="s">
        <v>324</v>
      </c>
      <c r="AI15" t="s">
        <v>724</v>
      </c>
      <c r="AJ15" s="86"/>
      <c r="AK15" t="s">
        <v>725</v>
      </c>
      <c r="AL15" s="86"/>
      <c r="AN15" t="s">
        <v>726</v>
      </c>
      <c r="AO15" s="86"/>
      <c r="AP15" s="86"/>
      <c r="AQ15" s="86"/>
      <c r="AR15" s="86"/>
      <c r="AS15" s="86"/>
      <c r="AT15" s="86"/>
      <c r="AU15" s="86"/>
      <c r="AV15" s="86"/>
      <c r="AW15" s="86"/>
      <c r="AX15" t="s">
        <v>727</v>
      </c>
      <c r="AZ15" s="86"/>
      <c r="BB15" s="88" t="s">
        <v>134</v>
      </c>
      <c r="BC15" t="s">
        <v>728</v>
      </c>
      <c r="BD15" t="s">
        <v>337</v>
      </c>
      <c r="BE15" t="s">
        <v>713</v>
      </c>
      <c r="BF15" s="86"/>
      <c r="BG15" s="86" t="s">
        <v>347</v>
      </c>
      <c r="BH15" s="86" t="s">
        <v>339</v>
      </c>
      <c r="BI15" s="88" t="s">
        <v>134</v>
      </c>
      <c r="BL15" s="86"/>
      <c r="BM15" t="s">
        <v>730</v>
      </c>
      <c r="BN15" t="s">
        <v>283</v>
      </c>
      <c r="BO15" t="s">
        <v>95</v>
      </c>
      <c r="BP15" t="s">
        <v>731</v>
      </c>
    </row>
    <row r="16" spans="3:68" x14ac:dyDescent="0.35">
      <c r="C16" t="s">
        <v>351</v>
      </c>
      <c r="D16" t="s">
        <v>351</v>
      </c>
      <c r="F16" t="s">
        <v>48</v>
      </c>
      <c r="G16" t="s">
        <v>65</v>
      </c>
      <c r="H16" t="s">
        <v>100</v>
      </c>
      <c r="I16" t="s">
        <v>351</v>
      </c>
      <c r="K16" s="86"/>
      <c r="L16" t="s">
        <v>732</v>
      </c>
      <c r="M16" t="s">
        <v>700</v>
      </c>
      <c r="N16" t="s">
        <v>733</v>
      </c>
      <c r="O16" s="86"/>
      <c r="P16" s="86"/>
      <c r="Q16" s="86" t="s">
        <v>333</v>
      </c>
      <c r="R16" s="86"/>
      <c r="S16" t="s">
        <v>734</v>
      </c>
      <c r="T16" t="s">
        <v>735</v>
      </c>
      <c r="U16" t="s">
        <v>736</v>
      </c>
      <c r="X16" s="88" t="s">
        <v>134</v>
      </c>
      <c r="Y16" s="86"/>
      <c r="Z16" s="86"/>
      <c r="AA16" t="s">
        <v>344</v>
      </c>
      <c r="AB16" t="s">
        <v>737</v>
      </c>
      <c r="AC16" s="86"/>
      <c r="AD16" s="86"/>
      <c r="AE16" s="86"/>
      <c r="AF16" s="86"/>
      <c r="AG16" s="86"/>
      <c r="AH16" t="s">
        <v>336</v>
      </c>
      <c r="AI16" t="s">
        <v>738</v>
      </c>
      <c r="AJ16" s="86"/>
      <c r="AK16" t="s">
        <v>739</v>
      </c>
      <c r="AL16" s="86"/>
      <c r="AN16" t="s">
        <v>740</v>
      </c>
      <c r="AO16" s="86"/>
      <c r="AP16" s="86"/>
      <c r="AQ16" s="86"/>
      <c r="AR16" s="86"/>
      <c r="AS16" s="86"/>
      <c r="AT16" s="86"/>
      <c r="AU16" s="86"/>
      <c r="AV16" s="86"/>
      <c r="AW16" s="86"/>
      <c r="AX16" t="s">
        <v>741</v>
      </c>
      <c r="AZ16" s="86"/>
      <c r="BC16" t="s">
        <v>742</v>
      </c>
      <c r="BD16" t="s">
        <v>346</v>
      </c>
      <c r="BE16" t="s">
        <v>729</v>
      </c>
      <c r="BF16" s="86"/>
      <c r="BG16" s="86" t="s">
        <v>89</v>
      </c>
      <c r="BH16" s="86" t="s">
        <v>348</v>
      </c>
      <c r="BI16" s="86"/>
      <c r="BJ16" s="86"/>
      <c r="BK16" s="86"/>
      <c r="BL16" s="86"/>
      <c r="BM16" t="s">
        <v>744</v>
      </c>
      <c r="BN16" s="88" t="s">
        <v>134</v>
      </c>
      <c r="BO16" t="s">
        <v>745</v>
      </c>
      <c r="BP16" t="s">
        <v>746</v>
      </c>
    </row>
    <row r="17" spans="3:68" x14ac:dyDescent="0.35">
      <c r="C17" t="s">
        <v>359</v>
      </c>
      <c r="D17" t="s">
        <v>359</v>
      </c>
      <c r="F17" t="s">
        <v>48</v>
      </c>
      <c r="G17" t="s">
        <v>65</v>
      </c>
      <c r="H17" t="s">
        <v>100</v>
      </c>
      <c r="I17" t="s">
        <v>359</v>
      </c>
      <c r="K17" s="86"/>
      <c r="L17" t="s">
        <v>319</v>
      </c>
      <c r="M17" t="s">
        <v>231</v>
      </c>
      <c r="N17" t="s">
        <v>748</v>
      </c>
      <c r="O17" s="86"/>
      <c r="P17" s="86"/>
      <c r="Q17" s="86" t="s">
        <v>749</v>
      </c>
      <c r="R17" s="86"/>
      <c r="S17" t="s">
        <v>750</v>
      </c>
      <c r="T17" t="s">
        <v>751</v>
      </c>
      <c r="U17" t="s">
        <v>752</v>
      </c>
      <c r="W17" s="86"/>
      <c r="X17" s="86"/>
      <c r="Y17" s="86"/>
      <c r="Z17" s="86"/>
      <c r="AA17" t="s">
        <v>353</v>
      </c>
      <c r="AB17" t="s">
        <v>753</v>
      </c>
      <c r="AC17" s="86"/>
      <c r="AD17" s="86"/>
      <c r="AE17" s="86"/>
      <c r="AF17" s="86"/>
      <c r="AG17" s="86"/>
      <c r="AH17" t="s">
        <v>345</v>
      </c>
      <c r="AI17" t="s">
        <v>754</v>
      </c>
      <c r="AJ17" s="86"/>
      <c r="AK17" t="s">
        <v>755</v>
      </c>
      <c r="AL17" s="86"/>
      <c r="AN17" t="s">
        <v>756</v>
      </c>
      <c r="AO17" s="86"/>
      <c r="AP17" s="86"/>
      <c r="AQ17" s="86"/>
      <c r="AR17" s="86"/>
      <c r="AS17" s="86"/>
      <c r="AT17" s="86"/>
      <c r="AU17" s="86"/>
      <c r="AV17" s="86"/>
      <c r="AW17" s="86"/>
      <c r="AX17" t="s">
        <v>757</v>
      </c>
      <c r="AZ17" s="86"/>
      <c r="BC17" t="s">
        <v>758</v>
      </c>
      <c r="BD17" t="s">
        <v>935</v>
      </c>
      <c r="BE17" t="s">
        <v>743</v>
      </c>
      <c r="BF17" s="86"/>
      <c r="BG17" s="86" t="s">
        <v>134</v>
      </c>
      <c r="BH17" s="86" t="s">
        <v>356</v>
      </c>
      <c r="BI17" s="86"/>
      <c r="BJ17" s="86"/>
      <c r="BK17" s="86"/>
      <c r="BL17" s="86"/>
      <c r="BM17" t="s">
        <v>760</v>
      </c>
      <c r="BO17" t="s">
        <v>761</v>
      </c>
      <c r="BP17" t="s">
        <v>762</v>
      </c>
    </row>
    <row r="18" spans="3:68" x14ac:dyDescent="0.35">
      <c r="C18" t="s">
        <v>367</v>
      </c>
      <c r="D18" t="s">
        <v>367</v>
      </c>
      <c r="F18" t="s">
        <v>48</v>
      </c>
      <c r="G18" t="s">
        <v>65</v>
      </c>
      <c r="H18" t="s">
        <v>100</v>
      </c>
      <c r="I18" t="s">
        <v>367</v>
      </c>
      <c r="K18" s="86"/>
      <c r="L18" t="s">
        <v>763</v>
      </c>
      <c r="M18" t="s">
        <v>252</v>
      </c>
      <c r="N18" t="s">
        <v>765</v>
      </c>
      <c r="O18" s="86"/>
      <c r="P18" s="86"/>
      <c r="Q18" s="86" t="s">
        <v>343</v>
      </c>
      <c r="R18" s="86"/>
      <c r="S18" t="s">
        <v>766</v>
      </c>
      <c r="T18" t="s">
        <v>767</v>
      </c>
      <c r="U18" t="s">
        <v>768</v>
      </c>
      <c r="W18" s="86"/>
      <c r="X18" s="86"/>
      <c r="Y18" s="86"/>
      <c r="Z18" s="86"/>
      <c r="AA18" s="88" t="s">
        <v>134</v>
      </c>
      <c r="AB18" t="s">
        <v>769</v>
      </c>
      <c r="AC18" s="86"/>
      <c r="AD18" s="86"/>
      <c r="AE18" s="86"/>
      <c r="AF18" s="86"/>
      <c r="AG18" s="86"/>
      <c r="AH18" t="s">
        <v>354</v>
      </c>
      <c r="AI18" t="s">
        <v>770</v>
      </c>
      <c r="AJ18" s="86"/>
      <c r="AK18" t="s">
        <v>771</v>
      </c>
      <c r="AL18" s="86"/>
      <c r="AN18" t="s">
        <v>772</v>
      </c>
      <c r="AO18" s="86"/>
      <c r="AP18" s="86"/>
      <c r="AQ18" s="86"/>
      <c r="AR18" s="86"/>
      <c r="AS18" s="86"/>
      <c r="AT18" s="86"/>
      <c r="AU18" s="86"/>
      <c r="AV18" s="86"/>
      <c r="AW18" s="86"/>
      <c r="AX18" t="s">
        <v>773</v>
      </c>
      <c r="AZ18" s="86"/>
      <c r="BC18" t="s">
        <v>774</v>
      </c>
      <c r="BD18" t="s">
        <v>355</v>
      </c>
      <c r="BE18" t="s">
        <v>759</v>
      </c>
      <c r="BF18" s="86"/>
      <c r="BG18" s="86"/>
      <c r="BH18" s="86" t="s">
        <v>364</v>
      </c>
      <c r="BI18" s="86"/>
      <c r="BJ18" s="86"/>
      <c r="BK18" s="86"/>
      <c r="BL18" s="86"/>
      <c r="BM18" t="s">
        <v>776</v>
      </c>
      <c r="BO18" t="s">
        <v>284</v>
      </c>
      <c r="BP18" t="s">
        <v>227</v>
      </c>
    </row>
    <row r="19" spans="3:68" x14ac:dyDescent="0.35">
      <c r="C19" t="s">
        <v>373</v>
      </c>
      <c r="D19" t="s">
        <v>373</v>
      </c>
      <c r="F19" t="s">
        <v>48</v>
      </c>
      <c r="G19" t="s">
        <v>65</v>
      </c>
      <c r="H19" t="s">
        <v>100</v>
      </c>
      <c r="I19" t="s">
        <v>373</v>
      </c>
      <c r="K19" s="86"/>
      <c r="L19" t="s">
        <v>777</v>
      </c>
      <c r="M19" t="s">
        <v>747</v>
      </c>
      <c r="N19" t="s">
        <v>779</v>
      </c>
      <c r="O19" s="86"/>
      <c r="P19" s="86"/>
      <c r="Q19" s="86" t="s">
        <v>780</v>
      </c>
      <c r="R19" s="86"/>
      <c r="S19" t="s">
        <v>781</v>
      </c>
      <c r="T19" t="s">
        <v>782</v>
      </c>
      <c r="U19" t="s">
        <v>783</v>
      </c>
      <c r="W19" s="86"/>
      <c r="X19" s="86"/>
      <c r="Y19" s="86"/>
      <c r="Z19" s="86"/>
      <c r="AA19" s="86"/>
      <c r="AB19" t="s">
        <v>784</v>
      </c>
      <c r="AC19" s="86"/>
      <c r="AD19" s="86"/>
      <c r="AE19" s="86"/>
      <c r="AF19" s="86"/>
      <c r="AG19" s="86"/>
      <c r="AH19" t="s">
        <v>785</v>
      </c>
      <c r="AI19" t="s">
        <v>786</v>
      </c>
      <c r="AJ19" s="86"/>
      <c r="AK19" t="s">
        <v>787</v>
      </c>
      <c r="AL19" s="86"/>
      <c r="AN19" s="88" t="s">
        <v>134</v>
      </c>
      <c r="AO19" s="86"/>
      <c r="AP19" s="86"/>
      <c r="AQ19" s="86"/>
      <c r="AR19" s="86"/>
      <c r="AS19" s="86"/>
      <c r="AT19" s="86"/>
      <c r="AU19" s="86"/>
      <c r="AV19" s="86"/>
      <c r="AW19" s="86"/>
      <c r="AX19" t="s">
        <v>788</v>
      </c>
      <c r="AZ19" s="86"/>
      <c r="BC19" t="s">
        <v>789</v>
      </c>
      <c r="BD19" t="s">
        <v>936</v>
      </c>
      <c r="BE19" t="s">
        <v>775</v>
      </c>
      <c r="BF19" s="86"/>
      <c r="BG19" s="86"/>
      <c r="BH19" s="86" t="s">
        <v>370</v>
      </c>
      <c r="BI19" s="86"/>
      <c r="BJ19" s="86"/>
      <c r="BK19" s="86"/>
      <c r="BL19" s="86"/>
      <c r="BM19" t="s">
        <v>791</v>
      </c>
      <c r="BO19" t="s">
        <v>792</v>
      </c>
      <c r="BP19" t="s">
        <v>248</v>
      </c>
    </row>
    <row r="20" spans="3:68" x14ac:dyDescent="0.35">
      <c r="C20" t="s">
        <v>101</v>
      </c>
      <c r="D20" t="s">
        <v>101</v>
      </c>
      <c r="F20" t="s">
        <v>48</v>
      </c>
      <c r="G20" t="s">
        <v>66</v>
      </c>
      <c r="H20" t="s">
        <v>100</v>
      </c>
      <c r="I20" t="s">
        <v>101</v>
      </c>
      <c r="K20" s="86"/>
      <c r="L20" t="s">
        <v>342</v>
      </c>
      <c r="M20" t="s">
        <v>764</v>
      </c>
      <c r="N20" t="s">
        <v>794</v>
      </c>
      <c r="O20" s="86"/>
      <c r="P20" s="86"/>
      <c r="Q20" s="86" t="s">
        <v>795</v>
      </c>
      <c r="R20" s="86"/>
      <c r="S20" t="s">
        <v>796</v>
      </c>
      <c r="T20" t="s">
        <v>442</v>
      </c>
      <c r="U20" t="s">
        <v>797</v>
      </c>
      <c r="W20" s="86"/>
      <c r="X20" s="86"/>
      <c r="Y20" s="86"/>
      <c r="Z20" s="86"/>
      <c r="AA20" s="86"/>
      <c r="AB20" t="s">
        <v>798</v>
      </c>
      <c r="AC20" s="86"/>
      <c r="AD20" s="86"/>
      <c r="AE20" s="86"/>
      <c r="AF20" s="86"/>
      <c r="AG20" s="86"/>
      <c r="AH20" t="s">
        <v>362</v>
      </c>
      <c r="AI20" t="s">
        <v>799</v>
      </c>
      <c r="AJ20" s="86"/>
      <c r="AK20" t="s">
        <v>800</v>
      </c>
      <c r="AL20" s="86"/>
      <c r="AO20" s="86"/>
      <c r="AP20" s="86"/>
      <c r="AQ20" s="86"/>
      <c r="AR20" s="86"/>
      <c r="AS20" s="86"/>
      <c r="AT20" s="86"/>
      <c r="AU20" s="86"/>
      <c r="AV20" s="86"/>
      <c r="AW20" s="86"/>
      <c r="AX20" t="s">
        <v>801</v>
      </c>
      <c r="AZ20" s="86"/>
      <c r="BC20" t="s">
        <v>802</v>
      </c>
      <c r="BD20" t="s">
        <v>363</v>
      </c>
      <c r="BE20" t="s">
        <v>790</v>
      </c>
      <c r="BF20" s="86"/>
      <c r="BG20" s="86"/>
      <c r="BH20" s="86" t="s">
        <v>380</v>
      </c>
      <c r="BI20" s="86"/>
      <c r="BJ20" s="86"/>
      <c r="BK20" s="86"/>
      <c r="BL20" s="86"/>
      <c r="BM20" t="s">
        <v>804</v>
      </c>
      <c r="BO20" s="88" t="s">
        <v>134</v>
      </c>
      <c r="BP20" t="s">
        <v>805</v>
      </c>
    </row>
    <row r="21" spans="3:68" x14ac:dyDescent="0.35">
      <c r="C21" t="s">
        <v>132</v>
      </c>
      <c r="D21" t="s">
        <v>132</v>
      </c>
      <c r="F21" t="s">
        <v>48</v>
      </c>
      <c r="G21" t="s">
        <v>66</v>
      </c>
      <c r="H21" t="s">
        <v>100</v>
      </c>
      <c r="I21" t="s">
        <v>132</v>
      </c>
      <c r="K21" s="86"/>
      <c r="L21" t="s">
        <v>351</v>
      </c>
      <c r="M21" t="s">
        <v>778</v>
      </c>
      <c r="N21" t="s">
        <v>807</v>
      </c>
      <c r="O21" s="86"/>
      <c r="P21" s="86"/>
      <c r="Q21" s="86" t="s">
        <v>808</v>
      </c>
      <c r="R21" s="86"/>
      <c r="S21" t="s">
        <v>809</v>
      </c>
      <c r="T21" t="s">
        <v>810</v>
      </c>
      <c r="U21" t="s">
        <v>811</v>
      </c>
      <c r="W21" s="86"/>
      <c r="X21" s="86"/>
      <c r="Y21" s="86"/>
      <c r="Z21" s="86"/>
      <c r="AA21" s="86"/>
      <c r="AB21" t="s">
        <v>812</v>
      </c>
      <c r="AC21" s="86"/>
      <c r="AD21" s="86"/>
      <c r="AE21" s="86"/>
      <c r="AF21" s="86"/>
      <c r="AG21" s="86"/>
      <c r="AH21" t="s">
        <v>368</v>
      </c>
      <c r="AI21" t="s">
        <v>813</v>
      </c>
      <c r="AJ21" s="86"/>
      <c r="AK21" t="s">
        <v>814</v>
      </c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t="s">
        <v>815</v>
      </c>
      <c r="AZ21" s="86"/>
      <c r="BC21" t="s">
        <v>816</v>
      </c>
      <c r="BD21" t="s">
        <v>937</v>
      </c>
      <c r="BE21" t="s">
        <v>803</v>
      </c>
      <c r="BF21" s="86"/>
      <c r="BG21" s="86"/>
      <c r="BH21" s="86" t="s">
        <v>90</v>
      </c>
      <c r="BI21" s="86"/>
      <c r="BJ21" s="86"/>
      <c r="BK21" s="86"/>
      <c r="BL21" s="86"/>
      <c r="BM21" t="s">
        <v>300</v>
      </c>
      <c r="BP21" t="s">
        <v>267</v>
      </c>
    </row>
    <row r="22" spans="3:68" x14ac:dyDescent="0.35">
      <c r="C22" t="s">
        <v>158</v>
      </c>
      <c r="D22" t="s">
        <v>158</v>
      </c>
      <c r="F22" t="s">
        <v>48</v>
      </c>
      <c r="G22" t="s">
        <v>66</v>
      </c>
      <c r="H22" t="s">
        <v>100</v>
      </c>
      <c r="I22" t="s">
        <v>158</v>
      </c>
      <c r="K22" s="86"/>
      <c r="L22" t="s">
        <v>818</v>
      </c>
      <c r="M22" t="s">
        <v>793</v>
      </c>
      <c r="N22" t="s">
        <v>820</v>
      </c>
      <c r="O22" s="86"/>
      <c r="P22" s="86"/>
      <c r="Q22" s="86" t="s">
        <v>352</v>
      </c>
      <c r="R22" s="86"/>
      <c r="S22" t="s">
        <v>821</v>
      </c>
      <c r="T22" t="s">
        <v>822</v>
      </c>
      <c r="U22" t="s">
        <v>823</v>
      </c>
      <c r="W22" s="86"/>
      <c r="X22" s="86"/>
      <c r="Y22" s="86"/>
      <c r="Z22" s="86"/>
      <c r="AA22" s="86"/>
      <c r="AB22" t="s">
        <v>824</v>
      </c>
      <c r="AC22" s="86"/>
      <c r="AD22" s="86"/>
      <c r="AE22" s="86"/>
      <c r="AF22" s="86"/>
      <c r="AG22" s="86"/>
      <c r="AH22" t="s">
        <v>374</v>
      </c>
      <c r="AI22" t="s">
        <v>825</v>
      </c>
      <c r="AJ22" s="86"/>
      <c r="AK22" t="s">
        <v>826</v>
      </c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t="s">
        <v>827</v>
      </c>
      <c r="AZ22" s="86"/>
      <c r="BC22" t="s">
        <v>455</v>
      </c>
      <c r="BD22" t="s">
        <v>938</v>
      </c>
      <c r="BE22" t="s">
        <v>817</v>
      </c>
      <c r="BF22" s="86"/>
      <c r="BG22" s="86"/>
      <c r="BH22" s="86" t="s">
        <v>393</v>
      </c>
      <c r="BI22" s="86"/>
      <c r="BJ22" s="86"/>
      <c r="BK22" s="86"/>
      <c r="BL22" s="86"/>
      <c r="BM22" t="s">
        <v>316</v>
      </c>
      <c r="BP22" t="s">
        <v>829</v>
      </c>
    </row>
    <row r="23" spans="3:68" x14ac:dyDescent="0.35">
      <c r="C23" t="s">
        <v>184</v>
      </c>
      <c r="D23" t="s">
        <v>184</v>
      </c>
      <c r="F23" t="s">
        <v>48</v>
      </c>
      <c r="G23" t="s">
        <v>66</v>
      </c>
      <c r="H23" t="s">
        <v>100</v>
      </c>
      <c r="I23" t="s">
        <v>184</v>
      </c>
      <c r="K23" s="86"/>
      <c r="L23" t="s">
        <v>830</v>
      </c>
      <c r="M23" t="s">
        <v>806</v>
      </c>
      <c r="N23" t="s">
        <v>832</v>
      </c>
      <c r="O23" s="86"/>
      <c r="P23" s="86"/>
      <c r="Q23" s="86" t="s">
        <v>833</v>
      </c>
      <c r="R23" s="86"/>
      <c r="S23" t="s">
        <v>834</v>
      </c>
      <c r="T23" t="s">
        <v>835</v>
      </c>
      <c r="U23" t="s">
        <v>836</v>
      </c>
      <c r="W23" s="86"/>
      <c r="X23" s="86"/>
      <c r="Y23" s="86"/>
      <c r="Z23" s="86"/>
      <c r="AA23" s="86"/>
      <c r="AB23" t="s">
        <v>837</v>
      </c>
      <c r="AC23" s="86"/>
      <c r="AD23" s="86"/>
      <c r="AE23" s="86"/>
      <c r="AF23" s="86"/>
      <c r="AG23" s="86"/>
      <c r="AH23" t="s">
        <v>379</v>
      </c>
      <c r="AI23" t="s">
        <v>838</v>
      </c>
      <c r="AJ23" s="86"/>
      <c r="AK23" t="s">
        <v>839</v>
      </c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t="s">
        <v>170</v>
      </c>
      <c r="AZ23" s="86"/>
      <c r="BC23" t="s">
        <v>840</v>
      </c>
      <c r="BD23" t="s">
        <v>939</v>
      </c>
      <c r="BE23" t="s">
        <v>828</v>
      </c>
      <c r="BF23" s="86"/>
      <c r="BG23" s="86"/>
      <c r="BH23" s="86" t="s">
        <v>396</v>
      </c>
      <c r="BI23" s="86"/>
      <c r="BJ23" s="86"/>
      <c r="BK23" s="86"/>
      <c r="BL23" s="86"/>
      <c r="BM23" t="s">
        <v>842</v>
      </c>
      <c r="BP23" t="s">
        <v>843</v>
      </c>
    </row>
    <row r="24" spans="3:68" x14ac:dyDescent="0.35">
      <c r="C24" t="s">
        <v>209</v>
      </c>
      <c r="D24" t="s">
        <v>209</v>
      </c>
      <c r="F24" t="s">
        <v>48</v>
      </c>
      <c r="G24" t="s">
        <v>66</v>
      </c>
      <c r="H24" t="s">
        <v>100</v>
      </c>
      <c r="I24" t="s">
        <v>209</v>
      </c>
      <c r="K24" s="86"/>
      <c r="L24" t="s">
        <v>844</v>
      </c>
      <c r="M24" t="s">
        <v>819</v>
      </c>
      <c r="N24" t="s">
        <v>846</v>
      </c>
      <c r="O24" s="86"/>
      <c r="P24" s="86"/>
      <c r="Q24" t="s">
        <v>847</v>
      </c>
      <c r="R24" s="86"/>
      <c r="S24" s="88" t="s">
        <v>134</v>
      </c>
      <c r="T24" t="s">
        <v>848</v>
      </c>
      <c r="U24" t="s">
        <v>849</v>
      </c>
      <c r="V24" s="86"/>
      <c r="W24" s="86"/>
      <c r="X24" s="86"/>
      <c r="Y24" s="86"/>
      <c r="Z24" s="86"/>
      <c r="AA24" s="86"/>
      <c r="AB24" t="s">
        <v>850</v>
      </c>
      <c r="AC24" s="86"/>
      <c r="AD24" s="86"/>
      <c r="AE24" s="86"/>
      <c r="AF24" s="86"/>
      <c r="AG24" s="86"/>
      <c r="AH24" t="s">
        <v>383</v>
      </c>
      <c r="AI24" s="88" t="s">
        <v>134</v>
      </c>
      <c r="AJ24" s="86"/>
      <c r="AK24" t="s">
        <v>851</v>
      </c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t="s">
        <v>852</v>
      </c>
      <c r="AY24" s="86"/>
      <c r="AZ24" s="86"/>
      <c r="BC24" t="s">
        <v>853</v>
      </c>
      <c r="BD24" t="s">
        <v>940</v>
      </c>
      <c r="BE24" t="s">
        <v>841</v>
      </c>
      <c r="BF24" s="86"/>
      <c r="BG24" s="86"/>
      <c r="BH24" s="86" t="s">
        <v>399</v>
      </c>
      <c r="BI24" s="86"/>
      <c r="BJ24" s="86"/>
      <c r="BK24" s="86"/>
      <c r="BL24" s="86"/>
      <c r="BM24" s="88" t="s">
        <v>134</v>
      </c>
      <c r="BP24" t="s">
        <v>855</v>
      </c>
    </row>
    <row r="25" spans="3:68" x14ac:dyDescent="0.35">
      <c r="C25" t="s">
        <v>231</v>
      </c>
      <c r="D25" t="s">
        <v>231</v>
      </c>
      <c r="F25" t="s">
        <v>48</v>
      </c>
      <c r="G25" t="s">
        <v>66</v>
      </c>
      <c r="H25" t="s">
        <v>100</v>
      </c>
      <c r="I25" t="s">
        <v>231</v>
      </c>
      <c r="K25" s="86"/>
      <c r="L25" s="88" t="s">
        <v>134</v>
      </c>
      <c r="M25" t="s">
        <v>941</v>
      </c>
      <c r="N25" t="s">
        <v>857</v>
      </c>
      <c r="O25" s="86"/>
      <c r="P25" s="86"/>
      <c r="Q25" t="s">
        <v>360</v>
      </c>
      <c r="R25" s="86"/>
      <c r="S25" s="86"/>
      <c r="T25" t="s">
        <v>858</v>
      </c>
      <c r="U25" t="s">
        <v>859</v>
      </c>
      <c r="V25" s="86"/>
      <c r="W25" s="86"/>
      <c r="X25" s="86"/>
      <c r="Y25" s="86"/>
      <c r="Z25" s="86"/>
      <c r="AA25" s="86"/>
      <c r="AB25" t="s">
        <v>860</v>
      </c>
      <c r="AC25" s="86"/>
      <c r="AD25" s="86"/>
      <c r="AE25" s="86"/>
      <c r="AF25" s="86"/>
      <c r="AG25" s="86"/>
      <c r="AH25" t="s">
        <v>386</v>
      </c>
      <c r="AI25" s="86"/>
      <c r="AJ25" s="86"/>
      <c r="AK25" t="s">
        <v>861</v>
      </c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t="s">
        <v>862</v>
      </c>
      <c r="AY25" s="86"/>
      <c r="AZ25" s="86"/>
      <c r="BC25" t="s">
        <v>863</v>
      </c>
      <c r="BD25" t="s">
        <v>942</v>
      </c>
      <c r="BE25" t="s">
        <v>854</v>
      </c>
      <c r="BF25" s="86"/>
      <c r="BG25" s="86"/>
      <c r="BH25" s="86" t="s">
        <v>402</v>
      </c>
      <c r="BI25" s="86"/>
      <c r="BJ25" s="86"/>
      <c r="BK25" s="86"/>
      <c r="BL25" s="86"/>
      <c r="BP25" t="s">
        <v>865</v>
      </c>
    </row>
    <row r="26" spans="3:68" x14ac:dyDescent="0.35">
      <c r="C26" t="s">
        <v>252</v>
      </c>
      <c r="D26" t="s">
        <v>252</v>
      </c>
      <c r="F26" t="s">
        <v>48</v>
      </c>
      <c r="G26" t="s">
        <v>66</v>
      </c>
      <c r="H26" t="s">
        <v>100</v>
      </c>
      <c r="I26" t="s">
        <v>252</v>
      </c>
      <c r="K26" s="86"/>
      <c r="L26" s="86"/>
      <c r="M26" t="s">
        <v>943</v>
      </c>
      <c r="N26" t="s">
        <v>944</v>
      </c>
      <c r="O26" s="86"/>
      <c r="P26" s="86"/>
      <c r="Q26" s="88" t="s">
        <v>134</v>
      </c>
      <c r="R26" s="86"/>
      <c r="S26" s="86"/>
      <c r="T26" t="s">
        <v>868</v>
      </c>
      <c r="U26" t="s">
        <v>869</v>
      </c>
      <c r="V26" s="86"/>
      <c r="W26" s="86"/>
      <c r="X26" s="86"/>
      <c r="Y26" s="86"/>
      <c r="Z26" s="86"/>
      <c r="AA26" s="86"/>
      <c r="AB26" t="s">
        <v>870</v>
      </c>
      <c r="AC26" s="86"/>
      <c r="AD26" s="86"/>
      <c r="AE26" s="86"/>
      <c r="AF26" s="86"/>
      <c r="AG26" s="86"/>
      <c r="AH26" s="88" t="s">
        <v>134</v>
      </c>
      <c r="AI26" s="86"/>
      <c r="AJ26" s="86"/>
      <c r="AK26" s="88" t="s">
        <v>134</v>
      </c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t="s">
        <v>871</v>
      </c>
      <c r="AY26" s="86"/>
      <c r="AZ26" s="86"/>
      <c r="BC26" t="s">
        <v>872</v>
      </c>
      <c r="BD26" t="s">
        <v>369</v>
      </c>
      <c r="BE26" t="s">
        <v>864</v>
      </c>
      <c r="BF26" s="86"/>
      <c r="BG26" s="86"/>
      <c r="BH26" s="86" t="s">
        <v>134</v>
      </c>
      <c r="BI26" s="86"/>
      <c r="BJ26" s="86"/>
      <c r="BK26" s="86"/>
      <c r="BL26" s="86"/>
      <c r="BP26" t="s">
        <v>285</v>
      </c>
    </row>
    <row r="27" spans="3:68" x14ac:dyDescent="0.35">
      <c r="C27" t="s">
        <v>102</v>
      </c>
      <c r="D27" t="s">
        <v>102</v>
      </c>
      <c r="F27" t="s">
        <v>48</v>
      </c>
      <c r="G27" t="s">
        <v>67</v>
      </c>
      <c r="H27" t="s">
        <v>100</v>
      </c>
      <c r="I27" t="s">
        <v>102</v>
      </c>
      <c r="K27" s="86"/>
      <c r="L27" s="86"/>
      <c r="M27" t="s">
        <v>945</v>
      </c>
      <c r="N27" t="s">
        <v>867</v>
      </c>
      <c r="O27" s="86"/>
      <c r="P27" s="86"/>
      <c r="Q27" s="86"/>
      <c r="R27" s="86"/>
      <c r="S27" s="86"/>
      <c r="T27" t="s">
        <v>876</v>
      </c>
      <c r="U27" s="88" t="s">
        <v>134</v>
      </c>
      <c r="V27" s="86"/>
      <c r="W27" s="86"/>
      <c r="X27" s="86"/>
      <c r="Y27" s="86"/>
      <c r="Z27" s="86"/>
      <c r="AA27" s="86"/>
      <c r="AB27" t="s">
        <v>877</v>
      </c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t="s">
        <v>878</v>
      </c>
      <c r="AY27" s="86"/>
      <c r="AZ27" s="86"/>
      <c r="BC27" t="s">
        <v>879</v>
      </c>
      <c r="BD27" t="s">
        <v>946</v>
      </c>
      <c r="BE27" t="s">
        <v>873</v>
      </c>
      <c r="BF27" s="86"/>
      <c r="BG27" s="86"/>
      <c r="BH27" s="86"/>
      <c r="BI27" s="86"/>
      <c r="BJ27" s="86"/>
      <c r="BK27" s="86"/>
      <c r="BL27" s="86"/>
      <c r="BP27" t="s">
        <v>881</v>
      </c>
    </row>
    <row r="28" spans="3:68" x14ac:dyDescent="0.35">
      <c r="C28" t="s">
        <v>133</v>
      </c>
      <c r="D28" t="s">
        <v>133</v>
      </c>
      <c r="F28" t="s">
        <v>48</v>
      </c>
      <c r="G28" t="s">
        <v>67</v>
      </c>
      <c r="H28" t="s">
        <v>100</v>
      </c>
      <c r="I28" t="s">
        <v>133</v>
      </c>
      <c r="K28" s="86"/>
      <c r="L28" s="86"/>
      <c r="M28" t="s">
        <v>831</v>
      </c>
      <c r="N28" t="s">
        <v>875</v>
      </c>
      <c r="O28" s="86"/>
      <c r="P28" s="86"/>
      <c r="Q28" s="86"/>
      <c r="R28" s="86"/>
      <c r="S28" s="86"/>
      <c r="T28" t="s">
        <v>884</v>
      </c>
      <c r="U28" s="86"/>
      <c r="V28" s="86"/>
      <c r="W28" s="86"/>
      <c r="X28" s="86"/>
      <c r="Y28" s="86"/>
      <c r="Z28" s="86"/>
      <c r="AA28" s="86"/>
      <c r="AB28" s="88" t="s">
        <v>134</v>
      </c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t="s">
        <v>885</v>
      </c>
      <c r="AY28" s="86"/>
      <c r="AZ28" s="86"/>
      <c r="BC28" t="s">
        <v>886</v>
      </c>
      <c r="BD28" t="s">
        <v>375</v>
      </c>
      <c r="BE28" t="s">
        <v>880</v>
      </c>
      <c r="BF28" s="86"/>
      <c r="BG28" s="86"/>
      <c r="BH28" s="86"/>
      <c r="BI28" s="86"/>
      <c r="BJ28" s="86"/>
      <c r="BK28" s="86"/>
      <c r="BL28" s="86"/>
      <c r="BP28" t="s">
        <v>888</v>
      </c>
    </row>
    <row r="29" spans="3:68" x14ac:dyDescent="0.35">
      <c r="C29" t="s">
        <v>159</v>
      </c>
      <c r="D29" t="s">
        <v>159</v>
      </c>
      <c r="F29" t="s">
        <v>48</v>
      </c>
      <c r="G29" t="s">
        <v>67</v>
      </c>
      <c r="H29" t="s">
        <v>100</v>
      </c>
      <c r="I29" t="s">
        <v>159</v>
      </c>
      <c r="K29" s="86"/>
      <c r="L29" s="86"/>
      <c r="M29" t="s">
        <v>845</v>
      </c>
      <c r="N29" t="s">
        <v>883</v>
      </c>
      <c r="O29" s="86"/>
      <c r="P29" s="86"/>
      <c r="Q29" s="86"/>
      <c r="R29" s="86"/>
      <c r="S29" s="86"/>
      <c r="T29" s="88" t="s">
        <v>134</v>
      </c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t="s">
        <v>890</v>
      </c>
      <c r="AY29" s="86"/>
      <c r="AZ29" s="86"/>
      <c r="BC29" t="s">
        <v>891</v>
      </c>
      <c r="BD29" t="s">
        <v>119</v>
      </c>
      <c r="BE29" t="s">
        <v>887</v>
      </c>
      <c r="BF29" s="86"/>
      <c r="BG29" s="86"/>
      <c r="BH29" s="86"/>
      <c r="BI29" s="86"/>
      <c r="BJ29" s="86"/>
      <c r="BK29" s="86"/>
      <c r="BL29" s="86"/>
      <c r="BP29" t="s">
        <v>893</v>
      </c>
    </row>
    <row r="30" spans="3:68" x14ac:dyDescent="0.35">
      <c r="C30" t="s">
        <v>185</v>
      </c>
      <c r="D30" t="s">
        <v>185</v>
      </c>
      <c r="F30" t="s">
        <v>48</v>
      </c>
      <c r="G30" t="s">
        <v>67</v>
      </c>
      <c r="H30" t="s">
        <v>100</v>
      </c>
      <c r="I30" t="s">
        <v>185</v>
      </c>
      <c r="K30" s="86"/>
      <c r="L30" s="86"/>
      <c r="M30" t="s">
        <v>856</v>
      </c>
      <c r="N30" t="s">
        <v>440</v>
      </c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t="s">
        <v>896</v>
      </c>
      <c r="AY30" s="86"/>
      <c r="AZ30" s="86"/>
      <c r="BC30" t="s">
        <v>897</v>
      </c>
      <c r="BD30" t="s">
        <v>947</v>
      </c>
      <c r="BE30" t="s">
        <v>892</v>
      </c>
      <c r="BF30" s="86"/>
      <c r="BG30" s="86"/>
      <c r="BH30" s="86"/>
      <c r="BI30" s="86"/>
      <c r="BJ30" s="86"/>
      <c r="BK30" s="86"/>
      <c r="BL30" s="86"/>
      <c r="BP30" t="s">
        <v>899</v>
      </c>
    </row>
    <row r="31" spans="3:68" x14ac:dyDescent="0.35">
      <c r="C31" t="s">
        <v>210</v>
      </c>
      <c r="D31" t="s">
        <v>210</v>
      </c>
      <c r="F31" t="s">
        <v>48</v>
      </c>
      <c r="G31" t="s">
        <v>67</v>
      </c>
      <c r="H31" t="s">
        <v>100</v>
      </c>
      <c r="I31" t="s">
        <v>210</v>
      </c>
      <c r="K31" s="86"/>
      <c r="L31" s="86"/>
      <c r="M31" t="s">
        <v>866</v>
      </c>
      <c r="N31" t="s">
        <v>895</v>
      </c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t="s">
        <v>902</v>
      </c>
      <c r="AY31" s="86"/>
      <c r="AZ31" s="86"/>
      <c r="BC31" t="s">
        <v>903</v>
      </c>
      <c r="BD31" t="s">
        <v>948</v>
      </c>
      <c r="BE31" t="s">
        <v>898</v>
      </c>
      <c r="BF31" s="86"/>
      <c r="BG31" s="86"/>
      <c r="BH31" s="86"/>
      <c r="BI31" s="86"/>
      <c r="BJ31" s="86"/>
      <c r="BK31" s="86"/>
      <c r="BL31" s="86"/>
      <c r="BP31" t="s">
        <v>905</v>
      </c>
    </row>
    <row r="32" spans="3:68" x14ac:dyDescent="0.35">
      <c r="C32" t="s">
        <v>232</v>
      </c>
      <c r="D32" t="s">
        <v>232</v>
      </c>
      <c r="F32" t="s">
        <v>48</v>
      </c>
      <c r="G32" t="s">
        <v>67</v>
      </c>
      <c r="H32" t="s">
        <v>100</v>
      </c>
      <c r="I32" t="s">
        <v>232</v>
      </c>
      <c r="K32" s="86"/>
      <c r="L32" s="86"/>
      <c r="M32" s="88" t="s">
        <v>874</v>
      </c>
      <c r="N32" s="88" t="s">
        <v>901</v>
      </c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5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t="s">
        <v>906</v>
      </c>
      <c r="AY32" s="86"/>
      <c r="AZ32" s="86"/>
      <c r="BC32" t="s">
        <v>907</v>
      </c>
      <c r="BD32" t="s">
        <v>148</v>
      </c>
      <c r="BE32" s="88" t="s">
        <v>904</v>
      </c>
      <c r="BF32" s="86"/>
      <c r="BG32" s="86"/>
      <c r="BH32" s="86"/>
      <c r="BI32" s="86"/>
      <c r="BJ32" s="86"/>
      <c r="BK32" s="86"/>
      <c r="BL32" s="86"/>
      <c r="BP32" s="88" t="s">
        <v>134</v>
      </c>
    </row>
    <row r="33" spans="3:68" x14ac:dyDescent="0.35">
      <c r="C33" t="s">
        <v>253</v>
      </c>
      <c r="D33" t="s">
        <v>253</v>
      </c>
      <c r="F33" t="s">
        <v>48</v>
      </c>
      <c r="G33" t="s">
        <v>67</v>
      </c>
      <c r="H33" t="s">
        <v>100</v>
      </c>
      <c r="I33" t="s">
        <v>253</v>
      </c>
      <c r="K33" s="86"/>
      <c r="L33" s="86"/>
      <c r="M33" s="86" t="s">
        <v>882</v>
      </c>
      <c r="N33" s="86" t="s">
        <v>134</v>
      </c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E33" s="86"/>
      <c r="AF33" s="86"/>
      <c r="AG33" s="86"/>
      <c r="AH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t="s">
        <v>196</v>
      </c>
      <c r="AY33" s="86"/>
      <c r="AZ33" s="86"/>
      <c r="BC33" t="s">
        <v>908</v>
      </c>
      <c r="BD33" t="s">
        <v>134</v>
      </c>
      <c r="BE33" t="s">
        <v>134</v>
      </c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</row>
    <row r="34" spans="3:68" x14ac:dyDescent="0.35">
      <c r="C34" t="s">
        <v>271</v>
      </c>
      <c r="D34" t="s">
        <v>271</v>
      </c>
      <c r="F34" t="s">
        <v>48</v>
      </c>
      <c r="G34" t="s">
        <v>67</v>
      </c>
      <c r="H34" t="s">
        <v>100</v>
      </c>
      <c r="I34" t="s">
        <v>271</v>
      </c>
      <c r="K34" s="86"/>
      <c r="L34" s="86"/>
      <c r="M34" s="86" t="s">
        <v>889</v>
      </c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E34" s="86"/>
      <c r="AF34" s="86"/>
      <c r="AG34" s="86"/>
      <c r="AH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t="s">
        <v>219</v>
      </c>
      <c r="AY34" s="86"/>
      <c r="AZ34" s="86"/>
      <c r="BC34" t="s">
        <v>909</v>
      </c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</row>
    <row r="35" spans="3:68" x14ac:dyDescent="0.35">
      <c r="C35" t="s">
        <v>289</v>
      </c>
      <c r="D35" t="s">
        <v>289</v>
      </c>
      <c r="F35" t="s">
        <v>48</v>
      </c>
      <c r="G35" t="s">
        <v>67</v>
      </c>
      <c r="H35" t="s">
        <v>100</v>
      </c>
      <c r="I35" t="s">
        <v>289</v>
      </c>
      <c r="K35" s="86"/>
      <c r="L35" s="86"/>
      <c r="M35" s="86" t="s">
        <v>894</v>
      </c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E35" s="86"/>
      <c r="AF35" s="86"/>
      <c r="AG35" s="86"/>
      <c r="AH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t="s">
        <v>910</v>
      </c>
      <c r="AY35" s="86"/>
      <c r="AZ35" s="86"/>
      <c r="BC35" t="s">
        <v>911</v>
      </c>
      <c r="BF35" s="86"/>
      <c r="BG35" s="85"/>
      <c r="BJ35" s="86"/>
      <c r="BL35" s="86"/>
      <c r="BM35" s="86"/>
      <c r="BN35" s="86"/>
      <c r="BO35" s="86"/>
      <c r="BP35" s="86"/>
    </row>
    <row r="36" spans="3:68" x14ac:dyDescent="0.35">
      <c r="C36" t="s">
        <v>305</v>
      </c>
      <c r="D36" t="s">
        <v>305</v>
      </c>
      <c r="F36" t="s">
        <v>48</v>
      </c>
      <c r="G36" t="s">
        <v>67</v>
      </c>
      <c r="H36" t="s">
        <v>100</v>
      </c>
      <c r="I36" t="s">
        <v>305</v>
      </c>
      <c r="K36" s="86"/>
      <c r="L36" s="86"/>
      <c r="M36" s="86" t="s">
        <v>900</v>
      </c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E36" s="86"/>
      <c r="AF36" s="86"/>
      <c r="AG36" s="86"/>
      <c r="AH36" s="86"/>
      <c r="AK36" s="86"/>
      <c r="AL36" s="85"/>
      <c r="AM36" s="86"/>
      <c r="AN36" s="86"/>
      <c r="AO36" s="85"/>
      <c r="AQ36" s="86"/>
      <c r="AW36" s="86"/>
      <c r="AX36" t="s">
        <v>912</v>
      </c>
      <c r="AY36" s="86"/>
      <c r="AZ36" s="86"/>
      <c r="BC36" t="s">
        <v>913</v>
      </c>
      <c r="BF36" s="86"/>
      <c r="BJ36" s="86"/>
      <c r="BL36" s="86"/>
      <c r="BM36" s="86"/>
      <c r="BN36" s="86"/>
      <c r="BO36" s="86"/>
      <c r="BP36" s="86"/>
    </row>
    <row r="37" spans="3:68" x14ac:dyDescent="0.35">
      <c r="C37" t="s">
        <v>103</v>
      </c>
      <c r="D37" t="s">
        <v>103</v>
      </c>
      <c r="F37" t="s">
        <v>406</v>
      </c>
      <c r="G37" t="s">
        <v>407</v>
      </c>
      <c r="H37" t="s">
        <v>100</v>
      </c>
      <c r="I37" t="s">
        <v>103</v>
      </c>
      <c r="K37" s="89"/>
      <c r="L37" s="86"/>
      <c r="M37" s="86" t="s">
        <v>134</v>
      </c>
      <c r="P37" s="89"/>
      <c r="R37" s="85"/>
      <c r="Y37" s="86"/>
      <c r="Z37" s="86"/>
      <c r="AA37" s="89"/>
      <c r="AB37" s="89"/>
      <c r="AC37" s="86"/>
      <c r="AD37" s="88"/>
      <c r="AE37" s="86"/>
      <c r="AF37" s="86"/>
      <c r="AG37" s="86"/>
      <c r="AH37" s="86"/>
      <c r="AK37" s="86"/>
      <c r="AM37" s="86"/>
      <c r="AN37" s="86"/>
      <c r="AO37" s="86"/>
      <c r="AQ37" s="86"/>
      <c r="AW37" s="86"/>
      <c r="AX37" s="88" t="s">
        <v>134</v>
      </c>
      <c r="AY37" s="86"/>
      <c r="AZ37" s="86"/>
      <c r="BC37" t="s">
        <v>914</v>
      </c>
      <c r="BF37" s="86"/>
      <c r="BJ37" s="86"/>
      <c r="BL37" s="86"/>
      <c r="BM37" s="86"/>
      <c r="BN37" s="87"/>
      <c r="BO37" s="86"/>
      <c r="BP37" s="86"/>
    </row>
    <row r="38" spans="3:68" x14ac:dyDescent="0.35">
      <c r="C38" t="s">
        <v>135</v>
      </c>
      <c r="D38" t="s">
        <v>135</v>
      </c>
      <c r="F38" t="s">
        <v>406</v>
      </c>
      <c r="G38" t="s">
        <v>407</v>
      </c>
      <c r="H38" t="s">
        <v>100</v>
      </c>
      <c r="I38" t="s">
        <v>135</v>
      </c>
      <c r="L38" s="86"/>
      <c r="M38" s="86"/>
      <c r="N38" s="86"/>
      <c r="S38" s="86"/>
      <c r="T38" s="86"/>
      <c r="U38" s="86"/>
      <c r="V38" s="86"/>
      <c r="Y38" s="86"/>
      <c r="Z38" s="86"/>
      <c r="AC38" s="86"/>
      <c r="AE38" s="86"/>
      <c r="AF38" s="86"/>
      <c r="AG38" s="86"/>
      <c r="AH38" s="86"/>
      <c r="AI38" s="88"/>
      <c r="AJ38" s="88"/>
      <c r="AK38" s="86"/>
      <c r="AM38" s="86"/>
      <c r="AN38" s="86"/>
      <c r="AO38" s="86"/>
      <c r="AP38" s="86"/>
      <c r="AQ38" s="86"/>
      <c r="AW38" s="86"/>
      <c r="AX38" s="86"/>
      <c r="AY38" s="86"/>
      <c r="AZ38" s="86"/>
      <c r="BC38" t="s">
        <v>915</v>
      </c>
      <c r="BF38" s="86"/>
      <c r="BJ38" s="86"/>
      <c r="BL38" s="86"/>
      <c r="BM38" s="86"/>
      <c r="BN38" s="86"/>
      <c r="BO38" s="86"/>
      <c r="BP38" s="86"/>
    </row>
    <row r="39" spans="3:68" x14ac:dyDescent="0.35">
      <c r="C39" t="s">
        <v>160</v>
      </c>
      <c r="D39" t="s">
        <v>160</v>
      </c>
      <c r="F39" t="s">
        <v>406</v>
      </c>
      <c r="G39" t="s">
        <v>407</v>
      </c>
      <c r="H39" t="s">
        <v>100</v>
      </c>
      <c r="I39" t="s">
        <v>160</v>
      </c>
      <c r="L39" s="86"/>
      <c r="M39" s="86"/>
      <c r="N39" s="86"/>
      <c r="S39" s="86"/>
      <c r="T39" s="86"/>
      <c r="U39" s="86"/>
      <c r="V39" s="86"/>
      <c r="Y39" s="86"/>
      <c r="Z39" s="86"/>
      <c r="AC39" s="86"/>
      <c r="AE39" s="86"/>
      <c r="AF39" s="86"/>
      <c r="AG39" s="86"/>
      <c r="AK39" s="86"/>
      <c r="AL39" s="88"/>
      <c r="AM39" s="86"/>
      <c r="AN39" s="86"/>
      <c r="AO39" s="86"/>
      <c r="AP39" s="86"/>
      <c r="AQ39" s="86"/>
      <c r="AW39" s="86"/>
      <c r="AX39" s="86"/>
      <c r="AY39" s="86"/>
      <c r="AZ39" s="86"/>
      <c r="BC39" t="s">
        <v>916</v>
      </c>
      <c r="BF39" s="86"/>
      <c r="BJ39" s="86"/>
      <c r="BL39" s="86"/>
      <c r="BM39" s="86"/>
      <c r="BN39" s="86"/>
      <c r="BO39" s="86"/>
      <c r="BP39" s="86"/>
    </row>
    <row r="40" spans="3:68" x14ac:dyDescent="0.35">
      <c r="C40" t="s">
        <v>186</v>
      </c>
      <c r="D40" t="s">
        <v>186</v>
      </c>
      <c r="F40" t="s">
        <v>406</v>
      </c>
      <c r="G40" t="s">
        <v>407</v>
      </c>
      <c r="H40" t="s">
        <v>100</v>
      </c>
      <c r="I40" t="s">
        <v>186</v>
      </c>
      <c r="L40" s="86"/>
      <c r="M40" s="86"/>
      <c r="N40" s="86"/>
      <c r="S40" s="86"/>
      <c r="T40" s="86"/>
      <c r="U40" s="86"/>
      <c r="V40" s="86"/>
      <c r="Y40" s="86"/>
      <c r="Z40" s="86"/>
      <c r="AC40" s="86"/>
      <c r="AE40" s="86"/>
      <c r="AF40" s="86"/>
      <c r="AG40" s="86"/>
      <c r="AK40" s="86"/>
      <c r="AM40" s="86"/>
      <c r="AN40" s="86"/>
      <c r="AO40" s="86"/>
      <c r="AP40" s="86"/>
      <c r="AQ40" s="86"/>
      <c r="AW40" s="86"/>
      <c r="AX40" s="86"/>
      <c r="AY40" s="86"/>
      <c r="AZ40" s="86"/>
      <c r="BC40" t="s">
        <v>917</v>
      </c>
      <c r="BF40" s="86"/>
      <c r="BJ40" s="86"/>
      <c r="BL40" s="86"/>
      <c r="BM40" s="86"/>
      <c r="BN40" s="86"/>
      <c r="BO40" s="86"/>
      <c r="BP40" s="86"/>
    </row>
    <row r="41" spans="3:68" x14ac:dyDescent="0.35">
      <c r="C41" t="s">
        <v>211</v>
      </c>
      <c r="D41" t="s">
        <v>211</v>
      </c>
      <c r="F41" t="s">
        <v>406</v>
      </c>
      <c r="G41" t="s">
        <v>407</v>
      </c>
      <c r="H41" t="s">
        <v>100</v>
      </c>
      <c r="I41" t="s">
        <v>211</v>
      </c>
      <c r="L41" s="86"/>
      <c r="M41" s="86"/>
      <c r="N41" s="86"/>
      <c r="S41" s="86"/>
      <c r="T41" s="86"/>
      <c r="U41" s="86"/>
      <c r="V41" s="86"/>
      <c r="Y41" s="86"/>
      <c r="Z41" s="86"/>
      <c r="AA41" s="88"/>
      <c r="AB41" s="88"/>
      <c r="AC41" s="86"/>
      <c r="AE41" s="86"/>
      <c r="AF41" s="86"/>
      <c r="AG41" s="86"/>
      <c r="AK41" s="86"/>
      <c r="AM41" s="86"/>
      <c r="AN41" s="86"/>
      <c r="AO41" s="86"/>
      <c r="AQ41" s="86"/>
      <c r="AR41" s="88"/>
      <c r="AS41" s="88"/>
      <c r="AT41" s="88"/>
      <c r="AU41" s="88"/>
      <c r="AV41" s="88"/>
      <c r="AX41" s="86"/>
      <c r="AY41" s="86"/>
      <c r="AZ41" s="86"/>
      <c r="BC41" t="s">
        <v>918</v>
      </c>
      <c r="BF41" s="86"/>
      <c r="BG41" s="88"/>
      <c r="BJ41" s="86"/>
      <c r="BL41" s="86"/>
      <c r="BM41" s="86"/>
      <c r="BN41" s="86"/>
      <c r="BO41" s="86"/>
      <c r="BP41" s="86"/>
    </row>
    <row r="42" spans="3:68" x14ac:dyDescent="0.35">
      <c r="C42" t="s">
        <v>233</v>
      </c>
      <c r="D42" t="s">
        <v>233</v>
      </c>
      <c r="F42" t="s">
        <v>406</v>
      </c>
      <c r="G42" t="s">
        <v>407</v>
      </c>
      <c r="H42" t="s">
        <v>100</v>
      </c>
      <c r="I42" t="s">
        <v>233</v>
      </c>
      <c r="L42" s="86"/>
      <c r="M42" s="86"/>
      <c r="N42" s="86"/>
      <c r="S42" s="86"/>
      <c r="T42" s="86"/>
      <c r="U42" s="86"/>
      <c r="V42" s="86"/>
      <c r="Y42" s="86"/>
      <c r="Z42" s="86"/>
      <c r="AC42" s="86"/>
      <c r="AE42" s="86"/>
      <c r="AF42" s="86"/>
      <c r="AG42" s="86"/>
      <c r="AK42" s="86"/>
      <c r="AM42" s="86"/>
      <c r="AN42" s="86"/>
      <c r="AO42" s="86"/>
      <c r="AX42" s="86"/>
      <c r="AY42" s="86"/>
      <c r="AZ42" s="86"/>
      <c r="BC42" t="s">
        <v>919</v>
      </c>
      <c r="BF42" s="86"/>
      <c r="BJ42" s="86"/>
      <c r="BK42" s="88"/>
      <c r="BL42" s="86"/>
      <c r="BM42" s="86"/>
      <c r="BN42" s="86"/>
      <c r="BO42" s="86"/>
      <c r="BP42" s="86"/>
    </row>
    <row r="43" spans="3:68" x14ac:dyDescent="0.35">
      <c r="C43" t="s">
        <v>254</v>
      </c>
      <c r="D43" t="s">
        <v>254</v>
      </c>
      <c r="F43" t="s">
        <v>406</v>
      </c>
      <c r="G43" t="s">
        <v>407</v>
      </c>
      <c r="H43" t="s">
        <v>100</v>
      </c>
      <c r="I43" t="s">
        <v>254</v>
      </c>
      <c r="L43" s="86"/>
      <c r="M43" s="86"/>
      <c r="N43" s="86"/>
      <c r="S43" s="86"/>
      <c r="T43" s="86"/>
      <c r="U43" s="86"/>
      <c r="V43" s="86"/>
      <c r="Y43" s="86"/>
      <c r="Z43" s="86"/>
      <c r="AC43" s="86"/>
      <c r="AE43" s="86"/>
      <c r="AF43" s="86"/>
      <c r="AG43" s="86"/>
      <c r="AK43" s="86"/>
      <c r="AM43" s="86"/>
      <c r="AN43" s="86"/>
      <c r="AO43" s="86"/>
      <c r="AX43" s="86"/>
      <c r="AY43" s="86"/>
      <c r="AZ43" s="86"/>
      <c r="BC43" t="s">
        <v>920</v>
      </c>
      <c r="BF43" s="86"/>
      <c r="BL43" s="86"/>
      <c r="BM43" s="86"/>
      <c r="BN43" s="86"/>
      <c r="BO43" s="86"/>
      <c r="BP43" s="86"/>
    </row>
    <row r="44" spans="3:68" x14ac:dyDescent="0.35">
      <c r="C44" t="s">
        <v>272</v>
      </c>
      <c r="D44" t="s">
        <v>272</v>
      </c>
      <c r="F44" t="s">
        <v>406</v>
      </c>
      <c r="G44" t="s">
        <v>407</v>
      </c>
      <c r="H44" t="s">
        <v>100</v>
      </c>
      <c r="I44" t="s">
        <v>272</v>
      </c>
      <c r="L44" s="86"/>
      <c r="M44" s="86"/>
      <c r="N44" s="86"/>
      <c r="R44" s="88"/>
      <c r="S44" s="86"/>
      <c r="T44" s="86"/>
      <c r="U44" s="86"/>
      <c r="V44" s="86"/>
      <c r="Y44" s="86"/>
      <c r="Z44" s="86"/>
      <c r="AC44" s="86"/>
      <c r="AE44" s="86"/>
      <c r="AF44" s="86"/>
      <c r="AG44" s="86"/>
      <c r="AK44" s="86"/>
      <c r="AM44" s="86"/>
      <c r="AN44" s="86"/>
      <c r="AO44" s="86"/>
      <c r="BC44" t="s">
        <v>921</v>
      </c>
      <c r="BF44" s="86"/>
      <c r="BL44" s="86"/>
      <c r="BM44" s="86"/>
      <c r="BO44" s="86"/>
      <c r="BP44" s="86"/>
    </row>
    <row r="45" spans="3:68" x14ac:dyDescent="0.35">
      <c r="C45" t="s">
        <v>290</v>
      </c>
      <c r="D45" t="s">
        <v>290</v>
      </c>
      <c r="F45" t="s">
        <v>406</v>
      </c>
      <c r="G45" t="s">
        <v>407</v>
      </c>
      <c r="H45" t="s">
        <v>100</v>
      </c>
      <c r="I45" t="s">
        <v>290</v>
      </c>
      <c r="L45" s="86"/>
      <c r="M45" s="86"/>
      <c r="N45" s="86"/>
      <c r="S45" s="86"/>
      <c r="T45" s="86"/>
      <c r="U45" s="86"/>
      <c r="V45" s="86"/>
      <c r="Y45" s="86"/>
      <c r="Z45" s="86"/>
      <c r="AC45" s="86"/>
      <c r="AE45" s="86"/>
      <c r="AF45" s="86"/>
      <c r="AG45" s="86"/>
      <c r="AK45" s="86"/>
      <c r="AM45" s="86"/>
      <c r="AN45" s="86"/>
      <c r="BC45" t="s">
        <v>922</v>
      </c>
      <c r="BF45" s="86"/>
      <c r="BL45" s="86"/>
      <c r="BM45" s="86"/>
      <c r="BO45" s="86"/>
      <c r="BP45" s="86"/>
    </row>
    <row r="46" spans="3:68" x14ac:dyDescent="0.35">
      <c r="C46" t="s">
        <v>306</v>
      </c>
      <c r="D46" t="s">
        <v>306</v>
      </c>
      <c r="F46" t="s">
        <v>406</v>
      </c>
      <c r="G46" t="s">
        <v>407</v>
      </c>
      <c r="H46" t="s">
        <v>100</v>
      </c>
      <c r="I46" t="s">
        <v>306</v>
      </c>
      <c r="L46" s="86"/>
      <c r="M46" s="86"/>
      <c r="N46" s="86"/>
      <c r="S46" s="86"/>
      <c r="T46" s="86"/>
      <c r="U46" s="86"/>
      <c r="V46" s="86"/>
      <c r="Y46" s="86"/>
      <c r="Z46" s="86"/>
      <c r="AC46" s="86"/>
      <c r="AE46" s="86"/>
      <c r="AF46" s="86"/>
      <c r="AG46" s="86"/>
      <c r="AK46" s="86"/>
      <c r="AM46" s="86"/>
      <c r="AN46" s="86"/>
      <c r="BC46" t="s">
        <v>923</v>
      </c>
      <c r="BF46" s="86"/>
      <c r="BL46" s="86"/>
      <c r="BM46" s="86"/>
      <c r="BO46" s="86"/>
      <c r="BP46" s="86"/>
    </row>
    <row r="47" spans="3:68" x14ac:dyDescent="0.35">
      <c r="C47" t="s">
        <v>320</v>
      </c>
      <c r="D47" t="s">
        <v>320</v>
      </c>
      <c r="F47" t="s">
        <v>406</v>
      </c>
      <c r="G47" t="s">
        <v>407</v>
      </c>
      <c r="H47" t="s">
        <v>100</v>
      </c>
      <c r="I47" t="s">
        <v>320</v>
      </c>
      <c r="K47" s="86"/>
      <c r="L47" s="86"/>
      <c r="M47" s="86"/>
      <c r="N47" s="86"/>
      <c r="S47" s="86"/>
      <c r="T47" s="86"/>
      <c r="U47" s="86"/>
      <c r="V47" s="86"/>
      <c r="Y47" s="86"/>
      <c r="Z47" s="86"/>
      <c r="AC47" s="86"/>
      <c r="AE47" s="86"/>
      <c r="AF47" s="86"/>
      <c r="AG47" s="86"/>
      <c r="AK47" s="86"/>
      <c r="AM47" s="86"/>
      <c r="AN47" s="86"/>
      <c r="BC47" t="s">
        <v>924</v>
      </c>
      <c r="BF47" s="86"/>
      <c r="BL47" s="86"/>
      <c r="BM47" s="86"/>
      <c r="BO47" s="86"/>
      <c r="BP47" s="86"/>
    </row>
    <row r="48" spans="3:68" x14ac:dyDescent="0.35">
      <c r="C48" t="s">
        <v>333</v>
      </c>
      <c r="D48" t="s">
        <v>333</v>
      </c>
      <c r="F48" t="s">
        <v>406</v>
      </c>
      <c r="G48" t="s">
        <v>407</v>
      </c>
      <c r="H48" t="s">
        <v>100</v>
      </c>
      <c r="I48" t="s">
        <v>333</v>
      </c>
      <c r="L48" s="86"/>
      <c r="M48" s="86"/>
      <c r="N48" s="86"/>
      <c r="S48" s="86"/>
      <c r="T48" s="86"/>
      <c r="U48" s="86"/>
      <c r="V48" s="86"/>
      <c r="Y48" s="86"/>
      <c r="Z48" s="86"/>
      <c r="AC48" s="86"/>
      <c r="AE48" s="86"/>
      <c r="AF48" s="86"/>
      <c r="AG48" s="86"/>
      <c r="AK48" s="86"/>
      <c r="AM48" s="86"/>
      <c r="AN48" s="86"/>
      <c r="BC48" t="s">
        <v>925</v>
      </c>
      <c r="BF48" s="86"/>
      <c r="BL48" s="86"/>
      <c r="BM48" s="86"/>
      <c r="BO48" s="86"/>
      <c r="BP48" s="86"/>
    </row>
    <row r="49" spans="3:68" x14ac:dyDescent="0.35">
      <c r="C49" t="s">
        <v>343</v>
      </c>
      <c r="D49" t="s">
        <v>343</v>
      </c>
      <c r="F49" t="s">
        <v>406</v>
      </c>
      <c r="G49" t="s">
        <v>407</v>
      </c>
      <c r="H49" t="s">
        <v>100</v>
      </c>
      <c r="I49" t="s">
        <v>343</v>
      </c>
      <c r="L49" s="86"/>
      <c r="M49" s="86"/>
      <c r="N49" s="86"/>
      <c r="S49" s="86"/>
      <c r="T49" s="86"/>
      <c r="U49" s="86"/>
      <c r="V49" s="86"/>
      <c r="W49" s="88"/>
      <c r="X49" s="88"/>
      <c r="Y49" s="86"/>
      <c r="Z49" s="86"/>
      <c r="AC49" s="86"/>
      <c r="AE49" s="86"/>
      <c r="AF49" s="86"/>
      <c r="AG49" s="86"/>
      <c r="AK49" s="86"/>
      <c r="AM49" s="86"/>
      <c r="AN49" s="86"/>
      <c r="BC49" t="s">
        <v>926</v>
      </c>
      <c r="BF49" s="86"/>
      <c r="BO49" s="86"/>
      <c r="BP49" s="86"/>
    </row>
    <row r="50" spans="3:68" x14ac:dyDescent="0.35">
      <c r="C50" t="s">
        <v>352</v>
      </c>
      <c r="D50" t="s">
        <v>352</v>
      </c>
      <c r="F50" t="s">
        <v>406</v>
      </c>
      <c r="G50" t="s">
        <v>407</v>
      </c>
      <c r="H50" t="s">
        <v>100</v>
      </c>
      <c r="I50" t="s">
        <v>352</v>
      </c>
      <c r="L50" s="86"/>
      <c r="M50" s="86"/>
      <c r="N50" s="86"/>
      <c r="S50" s="86"/>
      <c r="T50" s="86"/>
      <c r="U50" s="86"/>
      <c r="V50" s="86"/>
      <c r="Y50" s="86"/>
      <c r="Z50" s="86"/>
      <c r="AC50" s="86"/>
      <c r="AE50" s="86"/>
      <c r="AF50" s="86"/>
      <c r="AG50" s="86"/>
      <c r="AK50" s="86"/>
      <c r="AM50" s="86"/>
      <c r="AN50" s="86"/>
      <c r="BC50" t="s">
        <v>927</v>
      </c>
      <c r="BF50" s="86"/>
      <c r="BH50" s="88"/>
      <c r="BO50" s="86"/>
      <c r="BP50" s="86"/>
    </row>
    <row r="51" spans="3:68" x14ac:dyDescent="0.35">
      <c r="C51" t="s">
        <v>360</v>
      </c>
      <c r="D51" t="s">
        <v>360</v>
      </c>
      <c r="F51" t="s">
        <v>406</v>
      </c>
      <c r="G51" t="s">
        <v>407</v>
      </c>
      <c r="H51" t="s">
        <v>100</v>
      </c>
      <c r="I51" t="s">
        <v>360</v>
      </c>
      <c r="L51" s="86"/>
      <c r="M51" s="86"/>
      <c r="N51" s="86"/>
      <c r="S51" s="86"/>
      <c r="T51" s="86"/>
      <c r="U51" s="86"/>
      <c r="V51" s="86"/>
      <c r="Y51" s="86"/>
      <c r="Z51" s="86"/>
      <c r="AC51" s="86"/>
      <c r="AE51" s="86"/>
      <c r="AF51" s="86"/>
      <c r="AG51" s="86"/>
      <c r="AK51" s="86"/>
      <c r="AM51" s="86"/>
      <c r="AN51" s="86"/>
      <c r="BC51" s="88" t="s">
        <v>134</v>
      </c>
      <c r="BF51" s="86"/>
      <c r="BO51" s="86"/>
      <c r="BP51" s="86"/>
    </row>
    <row r="52" spans="3:68" x14ac:dyDescent="0.35">
      <c r="C52" t="s">
        <v>104</v>
      </c>
      <c r="D52" t="s">
        <v>104</v>
      </c>
      <c r="F52" t="s">
        <v>45</v>
      </c>
      <c r="G52" t="s">
        <v>70</v>
      </c>
      <c r="H52" t="s">
        <v>100</v>
      </c>
      <c r="I52" t="s">
        <v>104</v>
      </c>
      <c r="L52" s="86"/>
      <c r="M52" s="86"/>
      <c r="N52" s="86"/>
      <c r="S52" s="86"/>
      <c r="T52" s="86"/>
      <c r="U52" s="86"/>
      <c r="V52" s="86"/>
      <c r="AC52" s="86"/>
      <c r="AE52" s="86"/>
      <c r="AF52" s="86"/>
      <c r="AG52" s="86"/>
      <c r="AK52" s="86"/>
      <c r="AM52" s="86"/>
      <c r="AN52" s="86"/>
      <c r="BA52" s="86"/>
      <c r="BB52" s="86"/>
      <c r="BC52" s="86"/>
      <c r="BD52" s="86"/>
      <c r="BE52" s="86"/>
      <c r="BF52" s="86"/>
      <c r="BO52" s="86"/>
      <c r="BP52" s="86"/>
    </row>
    <row r="53" spans="3:68" x14ac:dyDescent="0.35">
      <c r="C53" t="s">
        <v>136</v>
      </c>
      <c r="D53" t="s">
        <v>136</v>
      </c>
      <c r="F53" t="s">
        <v>45</v>
      </c>
      <c r="G53" t="s">
        <v>70</v>
      </c>
      <c r="H53" t="s">
        <v>100</v>
      </c>
      <c r="I53" t="s">
        <v>136</v>
      </c>
      <c r="L53" s="86"/>
      <c r="M53" s="86"/>
      <c r="N53" s="86"/>
      <c r="S53" s="86"/>
      <c r="T53" s="86"/>
      <c r="U53" s="86"/>
      <c r="V53" s="86"/>
      <c r="AC53" s="86"/>
      <c r="AE53" s="86"/>
      <c r="AF53" s="86"/>
      <c r="AG53" s="86"/>
      <c r="AK53" s="86"/>
      <c r="AM53" s="86"/>
      <c r="AN53" s="86"/>
      <c r="BA53" s="86"/>
      <c r="BB53" s="86"/>
      <c r="BC53" s="86"/>
      <c r="BD53" s="86"/>
      <c r="BE53" s="86"/>
      <c r="BF53" s="86"/>
      <c r="BO53" s="86"/>
      <c r="BP53" s="86"/>
    </row>
    <row r="54" spans="3:68" x14ac:dyDescent="0.35">
      <c r="C54" t="s">
        <v>161</v>
      </c>
      <c r="D54" t="s">
        <v>161</v>
      </c>
      <c r="F54" t="s">
        <v>45</v>
      </c>
      <c r="G54" t="s">
        <v>70</v>
      </c>
      <c r="H54" t="s">
        <v>100</v>
      </c>
      <c r="I54" t="s">
        <v>161</v>
      </c>
      <c r="L54" s="86"/>
      <c r="M54" s="86"/>
      <c r="N54" s="86"/>
      <c r="S54" s="86"/>
      <c r="T54" s="86"/>
      <c r="U54" s="86"/>
      <c r="V54" s="86"/>
      <c r="AC54" s="86"/>
      <c r="AE54" s="86"/>
      <c r="AF54" s="86"/>
      <c r="AG54" s="86"/>
      <c r="AK54" s="86"/>
      <c r="AM54" s="86"/>
      <c r="AN54" s="86"/>
      <c r="BA54" s="86"/>
      <c r="BB54" s="86"/>
      <c r="BC54" s="86"/>
      <c r="BD54" s="86"/>
      <c r="BE54" s="86"/>
      <c r="BF54" s="86"/>
      <c r="BO54" s="86"/>
      <c r="BP54" s="86"/>
    </row>
    <row r="55" spans="3:68" x14ac:dyDescent="0.35">
      <c r="C55" t="s">
        <v>187</v>
      </c>
      <c r="D55" t="s">
        <v>187</v>
      </c>
      <c r="F55" t="s">
        <v>45</v>
      </c>
      <c r="G55" t="s">
        <v>70</v>
      </c>
      <c r="H55" t="s">
        <v>100</v>
      </c>
      <c r="I55" t="s">
        <v>187</v>
      </c>
      <c r="L55" s="86"/>
      <c r="M55" s="86"/>
      <c r="N55" s="86"/>
      <c r="S55" s="86"/>
      <c r="T55" s="86"/>
      <c r="U55" s="86"/>
      <c r="V55" s="86"/>
      <c r="AC55" s="86"/>
      <c r="AF55" s="86"/>
      <c r="AG55" s="86"/>
      <c r="AK55" s="86"/>
      <c r="BA55" s="86"/>
      <c r="BB55" s="86"/>
      <c r="BC55" s="86"/>
      <c r="BD55" s="86"/>
      <c r="BE55" s="86"/>
      <c r="BF55" s="86"/>
      <c r="BO55" s="86"/>
      <c r="BP55" s="86"/>
    </row>
    <row r="56" spans="3:68" x14ac:dyDescent="0.35">
      <c r="C56" t="s">
        <v>212</v>
      </c>
      <c r="D56" t="s">
        <v>212</v>
      </c>
      <c r="F56" t="s">
        <v>45</v>
      </c>
      <c r="G56" t="s">
        <v>70</v>
      </c>
      <c r="H56" t="s">
        <v>100</v>
      </c>
      <c r="I56" t="s">
        <v>212</v>
      </c>
      <c r="L56" s="86"/>
      <c r="M56" s="86"/>
      <c r="N56" s="86"/>
      <c r="S56" s="86"/>
      <c r="T56" s="86"/>
      <c r="U56" s="86"/>
      <c r="V56" s="86"/>
      <c r="AC56" s="86"/>
      <c r="AF56" s="86"/>
      <c r="AG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O56" s="86"/>
      <c r="BP56" s="86"/>
    </row>
    <row r="57" spans="3:68" x14ac:dyDescent="0.35">
      <c r="C57" t="s">
        <v>234</v>
      </c>
      <c r="D57" t="s">
        <v>234</v>
      </c>
      <c r="F57" t="s">
        <v>45</v>
      </c>
      <c r="G57" t="s">
        <v>70</v>
      </c>
      <c r="H57" t="s">
        <v>100</v>
      </c>
      <c r="I57" t="s">
        <v>234</v>
      </c>
      <c r="L57" s="86"/>
      <c r="M57" s="86"/>
      <c r="N57" s="86"/>
      <c r="S57" s="86"/>
      <c r="T57" s="86"/>
      <c r="U57" s="86"/>
      <c r="V57" s="86"/>
      <c r="AC57" s="86"/>
      <c r="AL57" s="86"/>
      <c r="AM57" s="86"/>
      <c r="AN57" s="86"/>
      <c r="AO57" s="86"/>
      <c r="AP57" s="86"/>
      <c r="BL57" s="86"/>
      <c r="BM57" s="86"/>
      <c r="BO57" s="86"/>
      <c r="BP57" s="86"/>
    </row>
    <row r="58" spans="3:68" x14ac:dyDescent="0.35">
      <c r="C58" t="s">
        <v>105</v>
      </c>
      <c r="D58" t="s">
        <v>105</v>
      </c>
      <c r="F58" t="s">
        <v>45</v>
      </c>
      <c r="G58" t="s">
        <v>71</v>
      </c>
      <c r="H58" t="s">
        <v>100</v>
      </c>
      <c r="I58" t="s">
        <v>105</v>
      </c>
      <c r="L58" s="86"/>
      <c r="M58" s="86"/>
      <c r="N58" s="86"/>
      <c r="S58" s="86"/>
      <c r="T58" s="86"/>
      <c r="U58" s="86"/>
      <c r="V58" s="86"/>
      <c r="AC58" s="86"/>
      <c r="AL58" s="86"/>
      <c r="AM58" s="86"/>
      <c r="AN58" s="86"/>
      <c r="AO58" s="86"/>
      <c r="AP58" s="86"/>
      <c r="BL58" s="86"/>
      <c r="BM58" s="86"/>
      <c r="BO58" s="86"/>
      <c r="BP58" s="86"/>
    </row>
    <row r="59" spans="3:68" x14ac:dyDescent="0.35">
      <c r="C59" t="s">
        <v>106</v>
      </c>
      <c r="D59" t="s">
        <v>106</v>
      </c>
      <c r="F59" t="s">
        <v>45</v>
      </c>
      <c r="G59" t="s">
        <v>72</v>
      </c>
      <c r="H59" t="s">
        <v>100</v>
      </c>
      <c r="I59" t="s">
        <v>106</v>
      </c>
      <c r="L59" s="86"/>
      <c r="M59" s="86"/>
      <c r="N59" s="86"/>
      <c r="Q59" s="86"/>
      <c r="S59" s="88"/>
      <c r="T59" s="86"/>
      <c r="U59" s="86"/>
      <c r="AC59" s="86"/>
      <c r="AL59" s="86"/>
      <c r="AM59" s="86"/>
      <c r="AN59" s="86"/>
      <c r="AO59" s="86"/>
      <c r="AP59" s="86"/>
      <c r="BL59" s="86"/>
      <c r="BO59" s="86"/>
      <c r="BP59" s="86"/>
    </row>
    <row r="60" spans="3:68" x14ac:dyDescent="0.35">
      <c r="C60" t="s">
        <v>137</v>
      </c>
      <c r="D60" t="s">
        <v>137</v>
      </c>
      <c r="F60" t="s">
        <v>45</v>
      </c>
      <c r="G60" t="s">
        <v>72</v>
      </c>
      <c r="H60" t="s">
        <v>100</v>
      </c>
      <c r="I60" t="s">
        <v>137</v>
      </c>
      <c r="L60" s="86"/>
      <c r="M60" s="86"/>
      <c r="N60" s="86"/>
      <c r="Q60" s="86"/>
      <c r="T60" s="86"/>
      <c r="U60" s="86"/>
      <c r="AC60" s="86"/>
      <c r="AL60" s="86"/>
      <c r="AM60" s="86"/>
      <c r="AN60" s="86"/>
      <c r="AO60" s="86"/>
      <c r="AP60" s="86"/>
      <c r="BL60" s="86"/>
      <c r="BO60" s="86"/>
      <c r="BP60" s="86"/>
    </row>
    <row r="61" spans="3:68" x14ac:dyDescent="0.35">
      <c r="C61" t="s">
        <v>162</v>
      </c>
      <c r="D61" t="s">
        <v>162</v>
      </c>
      <c r="F61" t="s">
        <v>45</v>
      </c>
      <c r="G61" t="s">
        <v>72</v>
      </c>
      <c r="H61" t="s">
        <v>100</v>
      </c>
      <c r="I61" t="s">
        <v>162</v>
      </c>
      <c r="L61" s="86"/>
      <c r="N61" s="86"/>
      <c r="Q61" s="86"/>
      <c r="T61" s="86"/>
      <c r="U61" s="86"/>
      <c r="AC61" s="86"/>
      <c r="AL61" s="86"/>
      <c r="AM61" s="86"/>
      <c r="AN61" s="86"/>
      <c r="AO61" s="86"/>
      <c r="AP61" s="86"/>
      <c r="BL61" s="86"/>
      <c r="BO61" s="86"/>
      <c r="BP61" s="86"/>
    </row>
    <row r="62" spans="3:68" x14ac:dyDescent="0.35">
      <c r="C62" t="s">
        <v>188</v>
      </c>
      <c r="D62" t="s">
        <v>188</v>
      </c>
      <c r="F62" t="s">
        <v>45</v>
      </c>
      <c r="G62" t="s">
        <v>72</v>
      </c>
      <c r="H62" t="s">
        <v>100</v>
      </c>
      <c r="I62" t="s">
        <v>188</v>
      </c>
      <c r="L62" s="86"/>
      <c r="N62" s="86"/>
      <c r="T62" s="86"/>
      <c r="U62" s="86"/>
      <c r="AC62" s="86"/>
      <c r="AL62" s="86"/>
      <c r="AM62" s="86"/>
      <c r="AN62" s="86"/>
      <c r="AO62" s="86"/>
      <c r="AP62" s="86"/>
      <c r="BL62" s="86"/>
      <c r="BO62" s="86"/>
      <c r="BP62" s="86"/>
    </row>
    <row r="63" spans="3:68" x14ac:dyDescent="0.35">
      <c r="C63" t="s">
        <v>213</v>
      </c>
      <c r="D63" t="s">
        <v>213</v>
      </c>
      <c r="F63" t="s">
        <v>45</v>
      </c>
      <c r="G63" t="s">
        <v>72</v>
      </c>
      <c r="H63" t="s">
        <v>100</v>
      </c>
      <c r="I63" t="s">
        <v>213</v>
      </c>
      <c r="L63" s="86"/>
      <c r="N63" s="86"/>
      <c r="T63" s="86"/>
      <c r="AC63" s="86"/>
      <c r="AL63" s="86"/>
      <c r="AM63" s="86"/>
      <c r="AN63" s="86"/>
      <c r="AO63" s="86"/>
      <c r="AP63" s="86"/>
      <c r="BL63" s="86"/>
      <c r="BO63" s="86"/>
      <c r="BP63" s="86"/>
    </row>
    <row r="64" spans="3:68" x14ac:dyDescent="0.35">
      <c r="C64" t="s">
        <v>235</v>
      </c>
      <c r="D64" t="s">
        <v>235</v>
      </c>
      <c r="F64" t="s">
        <v>45</v>
      </c>
      <c r="G64" t="s">
        <v>72</v>
      </c>
      <c r="H64" t="s">
        <v>100</v>
      </c>
      <c r="I64" t="s">
        <v>235</v>
      </c>
      <c r="L64" s="86"/>
      <c r="N64" s="86"/>
      <c r="T64" s="86"/>
      <c r="AL64" s="86"/>
      <c r="AM64" s="86"/>
      <c r="AN64" s="86"/>
      <c r="AO64" s="86"/>
      <c r="AP64" s="86"/>
      <c r="BL64" s="86"/>
      <c r="BO64" s="86"/>
      <c r="BP64" s="86"/>
    </row>
    <row r="65" spans="3:68" x14ac:dyDescent="0.35">
      <c r="C65" t="s">
        <v>255</v>
      </c>
      <c r="D65" t="s">
        <v>255</v>
      </c>
      <c r="F65" t="s">
        <v>45</v>
      </c>
      <c r="G65" t="s">
        <v>72</v>
      </c>
      <c r="H65" t="s">
        <v>100</v>
      </c>
      <c r="I65" t="s">
        <v>255</v>
      </c>
      <c r="L65" s="86"/>
      <c r="N65" s="86"/>
      <c r="AL65" s="86"/>
      <c r="AM65" s="86"/>
      <c r="AN65" s="86"/>
      <c r="AO65" s="86"/>
      <c r="AP65" s="86"/>
      <c r="BL65" s="86"/>
      <c r="BO65" s="86"/>
      <c r="BP65" s="86"/>
    </row>
    <row r="66" spans="3:68" x14ac:dyDescent="0.35">
      <c r="C66" t="s">
        <v>273</v>
      </c>
      <c r="D66" t="s">
        <v>273</v>
      </c>
      <c r="F66" t="s">
        <v>45</v>
      </c>
      <c r="G66" t="s">
        <v>72</v>
      </c>
      <c r="H66" t="s">
        <v>100</v>
      </c>
      <c r="I66" t="s">
        <v>273</v>
      </c>
    </row>
    <row r="67" spans="3:68" x14ac:dyDescent="0.35">
      <c r="C67" t="s">
        <v>291</v>
      </c>
      <c r="D67" t="s">
        <v>291</v>
      </c>
      <c r="F67" t="s">
        <v>45</v>
      </c>
      <c r="G67" t="s">
        <v>72</v>
      </c>
      <c r="H67" t="s">
        <v>100</v>
      </c>
      <c r="I67" t="s">
        <v>291</v>
      </c>
    </row>
    <row r="68" spans="3:68" x14ac:dyDescent="0.35">
      <c r="C68" t="s">
        <v>307</v>
      </c>
      <c r="D68" t="s">
        <v>307</v>
      </c>
      <c r="F68" t="s">
        <v>45</v>
      </c>
      <c r="G68" t="s">
        <v>72</v>
      </c>
      <c r="H68" t="s">
        <v>100</v>
      </c>
      <c r="I68" t="s">
        <v>307</v>
      </c>
    </row>
    <row r="69" spans="3:68" x14ac:dyDescent="0.35">
      <c r="C69" t="s">
        <v>321</v>
      </c>
      <c r="D69" t="s">
        <v>321</v>
      </c>
      <c r="F69" t="s">
        <v>45</v>
      </c>
      <c r="G69" t="s">
        <v>72</v>
      </c>
      <c r="H69" t="s">
        <v>100</v>
      </c>
      <c r="I69" t="s">
        <v>321</v>
      </c>
    </row>
    <row r="70" spans="3:68" x14ac:dyDescent="0.35">
      <c r="C70" t="s">
        <v>334</v>
      </c>
      <c r="D70" t="s">
        <v>334</v>
      </c>
      <c r="F70" t="s">
        <v>45</v>
      </c>
      <c r="G70" t="s">
        <v>72</v>
      </c>
      <c r="H70" t="s">
        <v>100</v>
      </c>
      <c r="I70" t="s">
        <v>334</v>
      </c>
    </row>
    <row r="71" spans="3:68" x14ac:dyDescent="0.35">
      <c r="C71" t="s">
        <v>107</v>
      </c>
      <c r="D71" t="s">
        <v>107</v>
      </c>
      <c r="F71" t="s">
        <v>45</v>
      </c>
      <c r="G71" t="s">
        <v>73</v>
      </c>
      <c r="H71" t="s">
        <v>100</v>
      </c>
      <c r="I71" t="s">
        <v>107</v>
      </c>
    </row>
    <row r="72" spans="3:68" x14ac:dyDescent="0.35">
      <c r="C72" t="s">
        <v>138</v>
      </c>
      <c r="D72" t="s">
        <v>138</v>
      </c>
      <c r="F72" t="s">
        <v>45</v>
      </c>
      <c r="G72" t="s">
        <v>73</v>
      </c>
      <c r="H72" t="s">
        <v>100</v>
      </c>
      <c r="I72" t="s">
        <v>138</v>
      </c>
    </row>
    <row r="73" spans="3:68" x14ac:dyDescent="0.35">
      <c r="C73" t="s">
        <v>163</v>
      </c>
      <c r="D73" t="s">
        <v>163</v>
      </c>
      <c r="F73" t="s">
        <v>45</v>
      </c>
      <c r="G73" t="s">
        <v>73</v>
      </c>
      <c r="H73" t="s">
        <v>100</v>
      </c>
      <c r="I73" t="s">
        <v>163</v>
      </c>
    </row>
    <row r="74" spans="3:68" x14ac:dyDescent="0.35">
      <c r="C74" t="s">
        <v>189</v>
      </c>
      <c r="D74" t="s">
        <v>189</v>
      </c>
      <c r="F74" t="s">
        <v>45</v>
      </c>
      <c r="G74" t="s">
        <v>73</v>
      </c>
      <c r="H74" t="s">
        <v>100</v>
      </c>
      <c r="I74" t="s">
        <v>189</v>
      </c>
    </row>
    <row r="75" spans="3:68" x14ac:dyDescent="0.35">
      <c r="C75" t="s">
        <v>74</v>
      </c>
      <c r="D75" t="s">
        <v>74</v>
      </c>
      <c r="F75" t="s">
        <v>55</v>
      </c>
      <c r="G75" t="s">
        <v>74</v>
      </c>
      <c r="H75" t="s">
        <v>100</v>
      </c>
      <c r="I75" t="s">
        <v>74</v>
      </c>
    </row>
    <row r="76" spans="3:68" x14ac:dyDescent="0.35">
      <c r="C76" t="s">
        <v>108</v>
      </c>
      <c r="D76" t="s">
        <v>108</v>
      </c>
      <c r="F76" t="s">
        <v>55</v>
      </c>
      <c r="G76" t="s">
        <v>75</v>
      </c>
      <c r="H76" t="s">
        <v>100</v>
      </c>
      <c r="I76" t="s">
        <v>108</v>
      </c>
    </row>
    <row r="77" spans="3:68" x14ac:dyDescent="0.35">
      <c r="C77" t="s">
        <v>139</v>
      </c>
      <c r="D77" t="s">
        <v>139</v>
      </c>
      <c r="F77" t="s">
        <v>55</v>
      </c>
      <c r="G77" t="s">
        <v>75</v>
      </c>
      <c r="H77" t="s">
        <v>100</v>
      </c>
      <c r="I77" t="s">
        <v>139</v>
      </c>
    </row>
    <row r="78" spans="3:68" x14ac:dyDescent="0.35">
      <c r="C78" t="s">
        <v>164</v>
      </c>
      <c r="D78" t="s">
        <v>164</v>
      </c>
      <c r="F78" t="s">
        <v>55</v>
      </c>
      <c r="G78" t="s">
        <v>75</v>
      </c>
      <c r="H78" t="s">
        <v>100</v>
      </c>
      <c r="I78" t="s">
        <v>164</v>
      </c>
    </row>
    <row r="79" spans="3:68" x14ac:dyDescent="0.35">
      <c r="C79" t="s">
        <v>190</v>
      </c>
      <c r="D79" t="s">
        <v>190</v>
      </c>
      <c r="F79" t="s">
        <v>55</v>
      </c>
      <c r="G79" t="s">
        <v>75</v>
      </c>
      <c r="H79" t="s">
        <v>100</v>
      </c>
      <c r="I79" t="s">
        <v>190</v>
      </c>
    </row>
    <row r="80" spans="3:68" x14ac:dyDescent="0.35">
      <c r="C80" t="s">
        <v>214</v>
      </c>
      <c r="D80" t="s">
        <v>214</v>
      </c>
      <c r="F80" t="s">
        <v>55</v>
      </c>
      <c r="G80" t="s">
        <v>75</v>
      </c>
      <c r="H80" t="s">
        <v>100</v>
      </c>
      <c r="I80" t="s">
        <v>214</v>
      </c>
    </row>
    <row r="81" spans="3:9" x14ac:dyDescent="0.35">
      <c r="C81" t="s">
        <v>236</v>
      </c>
      <c r="D81" t="s">
        <v>236</v>
      </c>
      <c r="F81" t="s">
        <v>55</v>
      </c>
      <c r="G81" t="s">
        <v>75</v>
      </c>
      <c r="H81" t="s">
        <v>100</v>
      </c>
      <c r="I81" t="s">
        <v>236</v>
      </c>
    </row>
    <row r="82" spans="3:9" x14ac:dyDescent="0.35">
      <c r="C82" t="s">
        <v>256</v>
      </c>
      <c r="D82" t="s">
        <v>256</v>
      </c>
      <c r="F82" t="s">
        <v>55</v>
      </c>
      <c r="G82" t="s">
        <v>75</v>
      </c>
      <c r="H82" t="s">
        <v>100</v>
      </c>
      <c r="I82" t="s">
        <v>256</v>
      </c>
    </row>
    <row r="83" spans="3:9" x14ac:dyDescent="0.35">
      <c r="C83" t="s">
        <v>274</v>
      </c>
      <c r="D83" t="s">
        <v>274</v>
      </c>
      <c r="F83" t="s">
        <v>55</v>
      </c>
      <c r="G83" t="s">
        <v>75</v>
      </c>
      <c r="H83" t="s">
        <v>100</v>
      </c>
      <c r="I83" t="s">
        <v>274</v>
      </c>
    </row>
    <row r="84" spans="3:9" x14ac:dyDescent="0.35">
      <c r="C84" t="s">
        <v>292</v>
      </c>
      <c r="D84" t="s">
        <v>292</v>
      </c>
      <c r="F84" t="s">
        <v>55</v>
      </c>
      <c r="G84" t="s">
        <v>75</v>
      </c>
      <c r="H84" t="s">
        <v>100</v>
      </c>
      <c r="I84" t="s">
        <v>292</v>
      </c>
    </row>
    <row r="85" spans="3:9" x14ac:dyDescent="0.35">
      <c r="C85" t="s">
        <v>308</v>
      </c>
      <c r="D85" t="s">
        <v>308</v>
      </c>
      <c r="F85" t="s">
        <v>55</v>
      </c>
      <c r="G85" t="s">
        <v>75</v>
      </c>
      <c r="H85" t="s">
        <v>100</v>
      </c>
      <c r="I85" t="s">
        <v>308</v>
      </c>
    </row>
    <row r="86" spans="3:9" x14ac:dyDescent="0.35">
      <c r="C86" t="s">
        <v>322</v>
      </c>
      <c r="D86" t="s">
        <v>322</v>
      </c>
      <c r="F86" t="s">
        <v>55</v>
      </c>
      <c r="G86" t="s">
        <v>75</v>
      </c>
      <c r="H86" t="s">
        <v>100</v>
      </c>
      <c r="I86" t="s">
        <v>322</v>
      </c>
    </row>
    <row r="87" spans="3:9" x14ac:dyDescent="0.35">
      <c r="C87" t="s">
        <v>335</v>
      </c>
      <c r="D87" t="s">
        <v>335</v>
      </c>
      <c r="F87" t="s">
        <v>55</v>
      </c>
      <c r="G87" t="s">
        <v>75</v>
      </c>
      <c r="H87" t="s">
        <v>100</v>
      </c>
      <c r="I87" t="s">
        <v>335</v>
      </c>
    </row>
    <row r="88" spans="3:9" x14ac:dyDescent="0.35">
      <c r="C88" t="s">
        <v>344</v>
      </c>
      <c r="D88" t="s">
        <v>344</v>
      </c>
      <c r="F88" t="s">
        <v>55</v>
      </c>
      <c r="G88" t="s">
        <v>75</v>
      </c>
      <c r="H88" t="s">
        <v>100</v>
      </c>
      <c r="I88" t="s">
        <v>344</v>
      </c>
    </row>
    <row r="89" spans="3:9" x14ac:dyDescent="0.35">
      <c r="C89" t="s">
        <v>353</v>
      </c>
      <c r="D89" t="s">
        <v>353</v>
      </c>
      <c r="F89" t="s">
        <v>55</v>
      </c>
      <c r="G89" t="s">
        <v>75</v>
      </c>
      <c r="H89" t="s">
        <v>100</v>
      </c>
      <c r="I89" t="s">
        <v>353</v>
      </c>
    </row>
    <row r="90" spans="3:9" x14ac:dyDescent="0.35">
      <c r="C90" t="s">
        <v>361</v>
      </c>
      <c r="D90" t="s">
        <v>361</v>
      </c>
      <c r="F90" t="s">
        <v>55</v>
      </c>
      <c r="G90" t="s">
        <v>75</v>
      </c>
      <c r="H90" t="s">
        <v>100</v>
      </c>
      <c r="I90" t="s">
        <v>361</v>
      </c>
    </row>
    <row r="91" spans="3:9" x14ac:dyDescent="0.35">
      <c r="C91" t="s">
        <v>109</v>
      </c>
      <c r="D91" t="s">
        <v>109</v>
      </c>
      <c r="F91" t="s">
        <v>408</v>
      </c>
      <c r="G91" t="s">
        <v>76</v>
      </c>
      <c r="H91" t="s">
        <v>100</v>
      </c>
      <c r="I91" t="s">
        <v>109</v>
      </c>
    </row>
    <row r="92" spans="3:9" x14ac:dyDescent="0.35">
      <c r="C92" t="s">
        <v>140</v>
      </c>
      <c r="D92" t="s">
        <v>140</v>
      </c>
      <c r="F92" t="s">
        <v>408</v>
      </c>
      <c r="G92" t="s">
        <v>76</v>
      </c>
      <c r="H92" t="s">
        <v>100</v>
      </c>
      <c r="I92" t="s">
        <v>140</v>
      </c>
    </row>
    <row r="93" spans="3:9" x14ac:dyDescent="0.35">
      <c r="C93" t="s">
        <v>165</v>
      </c>
      <c r="D93" t="s">
        <v>165</v>
      </c>
      <c r="F93" t="s">
        <v>408</v>
      </c>
      <c r="G93" t="s">
        <v>76</v>
      </c>
      <c r="H93" t="s">
        <v>100</v>
      </c>
      <c r="I93" t="s">
        <v>165</v>
      </c>
    </row>
    <row r="94" spans="3:9" x14ac:dyDescent="0.35">
      <c r="C94" t="s">
        <v>191</v>
      </c>
      <c r="D94" t="s">
        <v>191</v>
      </c>
      <c r="F94" t="s">
        <v>408</v>
      </c>
      <c r="G94" t="s">
        <v>76</v>
      </c>
      <c r="H94" t="s">
        <v>100</v>
      </c>
      <c r="I94" t="s">
        <v>191</v>
      </c>
    </row>
    <row r="95" spans="3:9" x14ac:dyDescent="0.35">
      <c r="C95" t="s">
        <v>215</v>
      </c>
      <c r="D95" t="s">
        <v>215</v>
      </c>
      <c r="F95" t="s">
        <v>408</v>
      </c>
      <c r="G95" t="s">
        <v>76</v>
      </c>
      <c r="H95" t="s">
        <v>100</v>
      </c>
      <c r="I95" t="s">
        <v>215</v>
      </c>
    </row>
    <row r="96" spans="3:9" x14ac:dyDescent="0.35">
      <c r="C96" t="s">
        <v>237</v>
      </c>
      <c r="D96" t="s">
        <v>237</v>
      </c>
      <c r="F96" t="s">
        <v>408</v>
      </c>
      <c r="G96" t="s">
        <v>76</v>
      </c>
      <c r="H96" t="s">
        <v>100</v>
      </c>
      <c r="I96" t="s">
        <v>237</v>
      </c>
    </row>
    <row r="97" spans="3:9" x14ac:dyDescent="0.35">
      <c r="C97" t="s">
        <v>257</v>
      </c>
      <c r="D97" t="s">
        <v>257</v>
      </c>
      <c r="F97" t="s">
        <v>408</v>
      </c>
      <c r="G97" t="s">
        <v>76</v>
      </c>
      <c r="H97" t="s">
        <v>100</v>
      </c>
      <c r="I97" t="s">
        <v>257</v>
      </c>
    </row>
    <row r="98" spans="3:9" x14ac:dyDescent="0.35">
      <c r="C98" t="s">
        <v>275</v>
      </c>
      <c r="D98" t="s">
        <v>275</v>
      </c>
      <c r="F98" t="s">
        <v>408</v>
      </c>
      <c r="G98" t="s">
        <v>76</v>
      </c>
      <c r="H98" t="s">
        <v>100</v>
      </c>
      <c r="I98" t="s">
        <v>275</v>
      </c>
    </row>
    <row r="99" spans="3:9" x14ac:dyDescent="0.35">
      <c r="C99" t="s">
        <v>293</v>
      </c>
      <c r="D99" t="s">
        <v>293</v>
      </c>
      <c r="F99" t="s">
        <v>408</v>
      </c>
      <c r="G99" t="s">
        <v>76</v>
      </c>
      <c r="H99" t="s">
        <v>100</v>
      </c>
      <c r="I99" t="s">
        <v>293</v>
      </c>
    </row>
    <row r="100" spans="3:9" x14ac:dyDescent="0.35">
      <c r="C100" t="s">
        <v>309</v>
      </c>
      <c r="D100" t="s">
        <v>309</v>
      </c>
      <c r="F100" t="s">
        <v>408</v>
      </c>
      <c r="G100" t="s">
        <v>76</v>
      </c>
      <c r="H100" t="s">
        <v>100</v>
      </c>
      <c r="I100" t="s">
        <v>309</v>
      </c>
    </row>
    <row r="101" spans="3:9" x14ac:dyDescent="0.35">
      <c r="C101" t="s">
        <v>323</v>
      </c>
      <c r="D101" t="s">
        <v>323</v>
      </c>
      <c r="F101" t="s">
        <v>408</v>
      </c>
      <c r="G101" t="s">
        <v>76</v>
      </c>
      <c r="H101" t="s">
        <v>100</v>
      </c>
      <c r="I101" t="s">
        <v>323</v>
      </c>
    </row>
    <row r="102" spans="3:9" x14ac:dyDescent="0.35">
      <c r="C102" t="s">
        <v>110</v>
      </c>
      <c r="D102" t="s">
        <v>110</v>
      </c>
      <c r="F102" t="s">
        <v>408</v>
      </c>
      <c r="G102" t="s">
        <v>77</v>
      </c>
      <c r="H102" t="s">
        <v>100</v>
      </c>
      <c r="I102" t="s">
        <v>110</v>
      </c>
    </row>
    <row r="103" spans="3:9" x14ac:dyDescent="0.35">
      <c r="C103" t="s">
        <v>111</v>
      </c>
      <c r="D103" t="s">
        <v>111</v>
      </c>
      <c r="F103" t="s">
        <v>408</v>
      </c>
      <c r="G103" t="s">
        <v>78</v>
      </c>
      <c r="H103" t="s">
        <v>100</v>
      </c>
      <c r="I103" t="s">
        <v>111</v>
      </c>
    </row>
    <row r="104" spans="3:9" x14ac:dyDescent="0.35">
      <c r="C104" t="s">
        <v>141</v>
      </c>
      <c r="D104" t="s">
        <v>141</v>
      </c>
      <c r="F104" t="s">
        <v>408</v>
      </c>
      <c r="G104" t="s">
        <v>78</v>
      </c>
      <c r="H104" t="s">
        <v>100</v>
      </c>
      <c r="I104" t="s">
        <v>141</v>
      </c>
    </row>
    <row r="105" spans="3:9" x14ac:dyDescent="0.35">
      <c r="C105" t="s">
        <v>166</v>
      </c>
      <c r="D105" t="s">
        <v>166</v>
      </c>
      <c r="F105" t="s">
        <v>408</v>
      </c>
      <c r="G105" t="s">
        <v>78</v>
      </c>
      <c r="H105" t="s">
        <v>100</v>
      </c>
      <c r="I105" t="s">
        <v>166</v>
      </c>
    </row>
    <row r="106" spans="3:9" x14ac:dyDescent="0.35">
      <c r="C106" t="s">
        <v>192</v>
      </c>
      <c r="D106" t="s">
        <v>192</v>
      </c>
      <c r="F106" t="s">
        <v>408</v>
      </c>
      <c r="G106" t="s">
        <v>78</v>
      </c>
      <c r="H106" t="s">
        <v>100</v>
      </c>
      <c r="I106" t="s">
        <v>192</v>
      </c>
    </row>
    <row r="107" spans="3:9" x14ac:dyDescent="0.35">
      <c r="C107" t="s">
        <v>216</v>
      </c>
      <c r="D107" t="s">
        <v>216</v>
      </c>
      <c r="F107" t="s">
        <v>408</v>
      </c>
      <c r="G107" t="s">
        <v>78</v>
      </c>
      <c r="H107" t="s">
        <v>100</v>
      </c>
      <c r="I107" t="s">
        <v>216</v>
      </c>
    </row>
    <row r="108" spans="3:9" x14ac:dyDescent="0.35">
      <c r="C108" t="s">
        <v>238</v>
      </c>
      <c r="D108" t="s">
        <v>238</v>
      </c>
      <c r="F108" t="s">
        <v>408</v>
      </c>
      <c r="G108" t="s">
        <v>78</v>
      </c>
      <c r="H108" t="s">
        <v>100</v>
      </c>
      <c r="I108" t="s">
        <v>238</v>
      </c>
    </row>
    <row r="109" spans="3:9" x14ac:dyDescent="0.35">
      <c r="C109" t="s">
        <v>112</v>
      </c>
      <c r="D109" t="s">
        <v>112</v>
      </c>
      <c r="F109" t="s">
        <v>44</v>
      </c>
      <c r="G109" t="s">
        <v>79</v>
      </c>
      <c r="H109" t="s">
        <v>100</v>
      </c>
      <c r="I109" t="s">
        <v>112</v>
      </c>
    </row>
    <row r="110" spans="3:9" x14ac:dyDescent="0.35">
      <c r="C110" t="s">
        <v>142</v>
      </c>
      <c r="D110" t="s">
        <v>142</v>
      </c>
      <c r="F110" t="s">
        <v>44</v>
      </c>
      <c r="G110" t="s">
        <v>79</v>
      </c>
      <c r="H110" t="s">
        <v>100</v>
      </c>
      <c r="I110" t="s">
        <v>142</v>
      </c>
    </row>
    <row r="111" spans="3:9" x14ac:dyDescent="0.35">
      <c r="C111" t="s">
        <v>167</v>
      </c>
      <c r="D111" t="s">
        <v>167</v>
      </c>
      <c r="F111" t="s">
        <v>44</v>
      </c>
      <c r="G111" t="s">
        <v>79</v>
      </c>
      <c r="H111" t="s">
        <v>100</v>
      </c>
      <c r="I111" t="s">
        <v>167</v>
      </c>
    </row>
    <row r="112" spans="3:9" x14ac:dyDescent="0.35">
      <c r="C112" t="s">
        <v>193</v>
      </c>
      <c r="D112" t="s">
        <v>193</v>
      </c>
      <c r="F112" t="s">
        <v>44</v>
      </c>
      <c r="G112" t="s">
        <v>79</v>
      </c>
      <c r="H112" t="s">
        <v>100</v>
      </c>
      <c r="I112" t="s">
        <v>193</v>
      </c>
    </row>
    <row r="113" spans="3:9" x14ac:dyDescent="0.35">
      <c r="C113" t="s">
        <v>217</v>
      </c>
      <c r="D113" t="s">
        <v>217</v>
      </c>
      <c r="F113" t="s">
        <v>44</v>
      </c>
      <c r="G113" t="s">
        <v>79</v>
      </c>
      <c r="H113" t="s">
        <v>100</v>
      </c>
      <c r="I113" t="s">
        <v>217</v>
      </c>
    </row>
    <row r="114" spans="3:9" x14ac:dyDescent="0.35">
      <c r="C114" t="s">
        <v>239</v>
      </c>
      <c r="D114" t="s">
        <v>239</v>
      </c>
      <c r="F114" t="s">
        <v>44</v>
      </c>
      <c r="G114" t="s">
        <v>79</v>
      </c>
      <c r="H114" t="s">
        <v>100</v>
      </c>
      <c r="I114" t="s">
        <v>239</v>
      </c>
    </row>
    <row r="115" spans="3:9" x14ac:dyDescent="0.35">
      <c r="C115" t="s">
        <v>258</v>
      </c>
      <c r="D115" t="s">
        <v>258</v>
      </c>
      <c r="F115" t="s">
        <v>44</v>
      </c>
      <c r="G115" t="s">
        <v>79</v>
      </c>
      <c r="H115" t="s">
        <v>100</v>
      </c>
      <c r="I115" t="s">
        <v>258</v>
      </c>
    </row>
    <row r="116" spans="3:9" x14ac:dyDescent="0.35">
      <c r="C116" t="s">
        <v>276</v>
      </c>
      <c r="D116" t="s">
        <v>276</v>
      </c>
      <c r="F116" t="s">
        <v>44</v>
      </c>
      <c r="G116" t="s">
        <v>79</v>
      </c>
      <c r="H116" t="s">
        <v>100</v>
      </c>
      <c r="I116" t="s">
        <v>276</v>
      </c>
    </row>
    <row r="117" spans="3:9" x14ac:dyDescent="0.35">
      <c r="C117" t="s">
        <v>294</v>
      </c>
      <c r="D117" t="s">
        <v>294</v>
      </c>
      <c r="F117" t="s">
        <v>44</v>
      </c>
      <c r="G117" t="s">
        <v>79</v>
      </c>
      <c r="H117" t="s">
        <v>100</v>
      </c>
      <c r="I117" t="s">
        <v>294</v>
      </c>
    </row>
    <row r="118" spans="3:9" x14ac:dyDescent="0.35">
      <c r="C118" t="s">
        <v>310</v>
      </c>
      <c r="D118" t="s">
        <v>310</v>
      </c>
      <c r="F118" t="s">
        <v>44</v>
      </c>
      <c r="G118" t="s">
        <v>79</v>
      </c>
      <c r="H118" t="s">
        <v>100</v>
      </c>
      <c r="I118" t="s">
        <v>310</v>
      </c>
    </row>
    <row r="119" spans="3:9" x14ac:dyDescent="0.35">
      <c r="C119" t="s">
        <v>324</v>
      </c>
      <c r="D119" t="s">
        <v>324</v>
      </c>
      <c r="F119" t="s">
        <v>44</v>
      </c>
      <c r="G119" t="s">
        <v>79</v>
      </c>
      <c r="H119" t="s">
        <v>100</v>
      </c>
      <c r="I119" t="s">
        <v>324</v>
      </c>
    </row>
    <row r="120" spans="3:9" x14ac:dyDescent="0.35">
      <c r="C120" t="s">
        <v>336</v>
      </c>
      <c r="D120" t="s">
        <v>336</v>
      </c>
      <c r="F120" t="s">
        <v>44</v>
      </c>
      <c r="G120" t="s">
        <v>79</v>
      </c>
      <c r="H120" t="s">
        <v>100</v>
      </c>
      <c r="I120" t="s">
        <v>336</v>
      </c>
    </row>
    <row r="121" spans="3:9" x14ac:dyDescent="0.35">
      <c r="C121" t="s">
        <v>345</v>
      </c>
      <c r="D121" t="s">
        <v>345</v>
      </c>
      <c r="F121" t="s">
        <v>44</v>
      </c>
      <c r="G121" t="s">
        <v>79</v>
      </c>
      <c r="H121" t="s">
        <v>100</v>
      </c>
      <c r="I121" t="s">
        <v>345</v>
      </c>
    </row>
    <row r="122" spans="3:9" x14ac:dyDescent="0.35">
      <c r="C122" t="s">
        <v>354</v>
      </c>
      <c r="D122" t="s">
        <v>354</v>
      </c>
      <c r="F122" t="s">
        <v>44</v>
      </c>
      <c r="G122" t="s">
        <v>79</v>
      </c>
      <c r="H122" t="s">
        <v>100</v>
      </c>
      <c r="I122" t="s">
        <v>354</v>
      </c>
    </row>
    <row r="123" spans="3:9" x14ac:dyDescent="0.35">
      <c r="C123" t="s">
        <v>362</v>
      </c>
      <c r="D123" t="s">
        <v>362</v>
      </c>
      <c r="F123" t="s">
        <v>44</v>
      </c>
      <c r="G123" t="s">
        <v>79</v>
      </c>
      <c r="H123" t="s">
        <v>100</v>
      </c>
      <c r="I123" t="s">
        <v>362</v>
      </c>
    </row>
    <row r="124" spans="3:9" x14ac:dyDescent="0.35">
      <c r="C124" t="s">
        <v>368</v>
      </c>
      <c r="D124" t="s">
        <v>368</v>
      </c>
      <c r="F124" t="s">
        <v>44</v>
      </c>
      <c r="G124" t="s">
        <v>79</v>
      </c>
      <c r="H124" t="s">
        <v>100</v>
      </c>
      <c r="I124" t="s">
        <v>368</v>
      </c>
    </row>
    <row r="125" spans="3:9" x14ac:dyDescent="0.35">
      <c r="C125" t="s">
        <v>374</v>
      </c>
      <c r="D125" t="s">
        <v>374</v>
      </c>
      <c r="F125" t="s">
        <v>44</v>
      </c>
      <c r="G125" t="s">
        <v>79</v>
      </c>
      <c r="H125" t="s">
        <v>100</v>
      </c>
      <c r="I125" t="s">
        <v>374</v>
      </c>
    </row>
    <row r="126" spans="3:9" x14ac:dyDescent="0.35">
      <c r="C126" t="s">
        <v>379</v>
      </c>
      <c r="D126" t="s">
        <v>379</v>
      </c>
      <c r="F126" t="s">
        <v>44</v>
      </c>
      <c r="G126" t="s">
        <v>79</v>
      </c>
      <c r="H126" t="s">
        <v>100</v>
      </c>
      <c r="I126" t="s">
        <v>379</v>
      </c>
    </row>
    <row r="127" spans="3:9" x14ac:dyDescent="0.35">
      <c r="C127" t="s">
        <v>383</v>
      </c>
      <c r="D127" t="s">
        <v>383</v>
      </c>
      <c r="F127" t="s">
        <v>44</v>
      </c>
      <c r="G127" t="s">
        <v>79</v>
      </c>
      <c r="H127" t="s">
        <v>100</v>
      </c>
      <c r="I127" t="s">
        <v>383</v>
      </c>
    </row>
    <row r="128" spans="3:9" x14ac:dyDescent="0.35">
      <c r="C128" t="s">
        <v>386</v>
      </c>
      <c r="D128" t="s">
        <v>386</v>
      </c>
      <c r="F128" t="s">
        <v>44</v>
      </c>
      <c r="G128" t="s">
        <v>79</v>
      </c>
      <c r="H128" t="s">
        <v>100</v>
      </c>
      <c r="I128" t="s">
        <v>386</v>
      </c>
    </row>
    <row r="129" spans="3:9" x14ac:dyDescent="0.35">
      <c r="C129" t="s">
        <v>80</v>
      </c>
      <c r="D129" t="s">
        <v>80</v>
      </c>
      <c r="F129" t="s">
        <v>44</v>
      </c>
      <c r="G129" t="s">
        <v>80</v>
      </c>
      <c r="H129" t="s">
        <v>100</v>
      </c>
      <c r="I129" t="s">
        <v>80</v>
      </c>
    </row>
    <row r="130" spans="3:9" x14ac:dyDescent="0.35">
      <c r="C130" t="s">
        <v>113</v>
      </c>
      <c r="D130" t="s">
        <v>113</v>
      </c>
      <c r="F130" t="s">
        <v>409</v>
      </c>
      <c r="G130" t="s">
        <v>81</v>
      </c>
      <c r="H130" t="s">
        <v>100</v>
      </c>
      <c r="I130" t="s">
        <v>113</v>
      </c>
    </row>
    <row r="131" spans="3:9" x14ac:dyDescent="0.35">
      <c r="C131" t="s">
        <v>143</v>
      </c>
      <c r="D131" t="s">
        <v>143</v>
      </c>
      <c r="F131" t="s">
        <v>409</v>
      </c>
      <c r="G131" t="s">
        <v>81</v>
      </c>
      <c r="H131" t="s">
        <v>100</v>
      </c>
      <c r="I131" t="s">
        <v>143</v>
      </c>
    </row>
    <row r="132" spans="3:9" x14ac:dyDescent="0.35">
      <c r="C132" t="s">
        <v>81</v>
      </c>
      <c r="D132" t="s">
        <v>81</v>
      </c>
      <c r="F132" t="s">
        <v>409</v>
      </c>
      <c r="G132" t="s">
        <v>81</v>
      </c>
      <c r="H132" t="s">
        <v>100</v>
      </c>
      <c r="I132" t="s">
        <v>81</v>
      </c>
    </row>
    <row r="133" spans="3:9" x14ac:dyDescent="0.35">
      <c r="C133" t="s">
        <v>82</v>
      </c>
      <c r="D133" t="s">
        <v>82</v>
      </c>
      <c r="F133" t="s">
        <v>409</v>
      </c>
      <c r="G133" t="s">
        <v>82</v>
      </c>
      <c r="H133" t="s">
        <v>100</v>
      </c>
      <c r="I133" t="s">
        <v>82</v>
      </c>
    </row>
    <row r="134" spans="3:9" x14ac:dyDescent="0.35">
      <c r="C134" t="s">
        <v>114</v>
      </c>
      <c r="D134" t="s">
        <v>114</v>
      </c>
      <c r="F134" t="s">
        <v>52</v>
      </c>
      <c r="G134" t="s">
        <v>410</v>
      </c>
      <c r="H134" t="s">
        <v>100</v>
      </c>
      <c r="I134" t="s">
        <v>114</v>
      </c>
    </row>
    <row r="135" spans="3:9" x14ac:dyDescent="0.35">
      <c r="C135" t="s">
        <v>144</v>
      </c>
      <c r="D135" t="s">
        <v>144</v>
      </c>
      <c r="F135" t="s">
        <v>52</v>
      </c>
      <c r="G135" t="s">
        <v>410</v>
      </c>
      <c r="H135" t="s">
        <v>100</v>
      </c>
      <c r="I135" t="s">
        <v>144</v>
      </c>
    </row>
    <row r="136" spans="3:9" x14ac:dyDescent="0.35">
      <c r="C136" t="s">
        <v>168</v>
      </c>
      <c r="D136" t="s">
        <v>168</v>
      </c>
      <c r="F136" t="s">
        <v>52</v>
      </c>
      <c r="G136" t="s">
        <v>410</v>
      </c>
      <c r="H136" t="s">
        <v>100</v>
      </c>
      <c r="I136" t="s">
        <v>168</v>
      </c>
    </row>
    <row r="137" spans="3:9" x14ac:dyDescent="0.35">
      <c r="C137" t="s">
        <v>194</v>
      </c>
      <c r="D137" t="s">
        <v>194</v>
      </c>
      <c r="F137" t="s">
        <v>52</v>
      </c>
      <c r="G137" t="s">
        <v>410</v>
      </c>
      <c r="H137" t="s">
        <v>100</v>
      </c>
      <c r="I137" t="s">
        <v>194</v>
      </c>
    </row>
    <row r="138" spans="3:9" x14ac:dyDescent="0.35">
      <c r="C138" t="s">
        <v>218</v>
      </c>
      <c r="D138" t="s">
        <v>218</v>
      </c>
      <c r="F138" t="s">
        <v>52</v>
      </c>
      <c r="G138" t="s">
        <v>410</v>
      </c>
      <c r="H138" t="s">
        <v>100</v>
      </c>
      <c r="I138" t="s">
        <v>218</v>
      </c>
    </row>
    <row r="139" spans="3:9" x14ac:dyDescent="0.35">
      <c r="C139" t="s">
        <v>115</v>
      </c>
      <c r="D139" t="s">
        <v>115</v>
      </c>
      <c r="F139" t="s">
        <v>52</v>
      </c>
      <c r="G139" t="s">
        <v>84</v>
      </c>
      <c r="H139" t="s">
        <v>100</v>
      </c>
      <c r="I139" t="s">
        <v>115</v>
      </c>
    </row>
    <row r="140" spans="3:9" x14ac:dyDescent="0.35">
      <c r="C140" t="s">
        <v>145</v>
      </c>
      <c r="D140" t="s">
        <v>145</v>
      </c>
      <c r="F140" t="s">
        <v>52</v>
      </c>
      <c r="G140" t="s">
        <v>84</v>
      </c>
      <c r="H140" t="s">
        <v>100</v>
      </c>
      <c r="I140" t="s">
        <v>145</v>
      </c>
    </row>
    <row r="141" spans="3:9" x14ac:dyDescent="0.35">
      <c r="C141" t="s">
        <v>169</v>
      </c>
      <c r="D141" t="s">
        <v>169</v>
      </c>
      <c r="F141" t="s">
        <v>52</v>
      </c>
      <c r="G141" t="s">
        <v>84</v>
      </c>
      <c r="H141" t="s">
        <v>100</v>
      </c>
      <c r="I141" t="s">
        <v>169</v>
      </c>
    </row>
    <row r="142" spans="3:9" x14ac:dyDescent="0.35">
      <c r="C142" t="s">
        <v>195</v>
      </c>
      <c r="D142" t="s">
        <v>195</v>
      </c>
      <c r="F142" t="s">
        <v>52</v>
      </c>
      <c r="G142" t="s">
        <v>84</v>
      </c>
      <c r="H142" t="s">
        <v>100</v>
      </c>
      <c r="I142" t="s">
        <v>195</v>
      </c>
    </row>
    <row r="143" spans="3:9" x14ac:dyDescent="0.35">
      <c r="C143" t="s">
        <v>116</v>
      </c>
      <c r="D143" t="s">
        <v>116</v>
      </c>
      <c r="F143" t="s">
        <v>54</v>
      </c>
      <c r="G143" t="s">
        <v>85</v>
      </c>
      <c r="H143" t="s">
        <v>100</v>
      </c>
      <c r="I143" t="s">
        <v>116</v>
      </c>
    </row>
    <row r="144" spans="3:9" x14ac:dyDescent="0.35">
      <c r="C144" t="s">
        <v>146</v>
      </c>
      <c r="D144" t="s">
        <v>146</v>
      </c>
      <c r="F144" t="s">
        <v>54</v>
      </c>
      <c r="G144" t="s">
        <v>85</v>
      </c>
      <c r="H144" t="s">
        <v>100</v>
      </c>
      <c r="I144" t="s">
        <v>146</v>
      </c>
    </row>
    <row r="145" spans="3:9" x14ac:dyDescent="0.35">
      <c r="C145" t="s">
        <v>170</v>
      </c>
      <c r="D145" t="s">
        <v>170</v>
      </c>
      <c r="F145" t="s">
        <v>54</v>
      </c>
      <c r="G145" t="s">
        <v>85</v>
      </c>
      <c r="H145" t="s">
        <v>100</v>
      </c>
      <c r="I145" t="s">
        <v>170</v>
      </c>
    </row>
    <row r="146" spans="3:9" x14ac:dyDescent="0.35">
      <c r="C146" t="s">
        <v>196</v>
      </c>
      <c r="D146" t="s">
        <v>196</v>
      </c>
      <c r="F146" t="s">
        <v>54</v>
      </c>
      <c r="G146" t="s">
        <v>85</v>
      </c>
      <c r="H146" t="s">
        <v>100</v>
      </c>
      <c r="I146" t="s">
        <v>196</v>
      </c>
    </row>
    <row r="147" spans="3:9" x14ac:dyDescent="0.35">
      <c r="C147" t="s">
        <v>219</v>
      </c>
      <c r="D147" t="s">
        <v>219</v>
      </c>
      <c r="F147" t="s">
        <v>54</v>
      </c>
      <c r="G147" t="s">
        <v>85</v>
      </c>
      <c r="H147" t="s">
        <v>100</v>
      </c>
      <c r="I147" t="s">
        <v>219</v>
      </c>
    </row>
    <row r="148" spans="3:9" x14ac:dyDescent="0.35">
      <c r="C148" t="s">
        <v>117</v>
      </c>
      <c r="D148" t="s">
        <v>117</v>
      </c>
      <c r="F148" t="s">
        <v>54</v>
      </c>
      <c r="G148" t="s">
        <v>86</v>
      </c>
      <c r="H148" t="s">
        <v>100</v>
      </c>
      <c r="I148" t="s">
        <v>117</v>
      </c>
    </row>
    <row r="149" spans="3:9" x14ac:dyDescent="0.35">
      <c r="C149" t="s">
        <v>118</v>
      </c>
      <c r="D149" t="s">
        <v>118</v>
      </c>
      <c r="F149" t="s">
        <v>46</v>
      </c>
      <c r="G149" t="s">
        <v>87</v>
      </c>
      <c r="H149" t="s">
        <v>100</v>
      </c>
      <c r="I149" t="s">
        <v>118</v>
      </c>
    </row>
    <row r="150" spans="3:9" x14ac:dyDescent="0.35">
      <c r="C150" t="s">
        <v>147</v>
      </c>
      <c r="D150" t="s">
        <v>147</v>
      </c>
      <c r="F150" t="s">
        <v>46</v>
      </c>
      <c r="G150" t="s">
        <v>87</v>
      </c>
      <c r="H150" t="s">
        <v>100</v>
      </c>
      <c r="I150" t="s">
        <v>147</v>
      </c>
    </row>
    <row r="151" spans="3:9" x14ac:dyDescent="0.35">
      <c r="C151" t="s">
        <v>171</v>
      </c>
      <c r="D151" t="s">
        <v>171</v>
      </c>
      <c r="F151" t="s">
        <v>46</v>
      </c>
      <c r="G151" t="s">
        <v>87</v>
      </c>
      <c r="H151" t="s">
        <v>100</v>
      </c>
      <c r="I151" t="s">
        <v>171</v>
      </c>
    </row>
    <row r="152" spans="3:9" x14ac:dyDescent="0.35">
      <c r="C152" t="s">
        <v>197</v>
      </c>
      <c r="D152" t="s">
        <v>197</v>
      </c>
      <c r="F152" t="s">
        <v>46</v>
      </c>
      <c r="G152" t="s">
        <v>87</v>
      </c>
      <c r="H152" t="s">
        <v>100</v>
      </c>
      <c r="I152" t="s">
        <v>197</v>
      </c>
    </row>
    <row r="153" spans="3:9" x14ac:dyDescent="0.35">
      <c r="C153" t="s">
        <v>220</v>
      </c>
      <c r="D153" t="s">
        <v>220</v>
      </c>
      <c r="F153" t="s">
        <v>46</v>
      </c>
      <c r="G153" t="s">
        <v>87</v>
      </c>
      <c r="H153" t="s">
        <v>100</v>
      </c>
      <c r="I153" t="s">
        <v>220</v>
      </c>
    </row>
    <row r="154" spans="3:9" x14ac:dyDescent="0.35">
      <c r="C154" t="s">
        <v>240</v>
      </c>
      <c r="D154" t="s">
        <v>240</v>
      </c>
      <c r="F154" t="s">
        <v>46</v>
      </c>
      <c r="G154" t="s">
        <v>87</v>
      </c>
      <c r="H154" t="s">
        <v>100</v>
      </c>
      <c r="I154" t="s">
        <v>240</v>
      </c>
    </row>
    <row r="155" spans="3:9" x14ac:dyDescent="0.35">
      <c r="C155" t="s">
        <v>259</v>
      </c>
      <c r="D155" t="s">
        <v>259</v>
      </c>
      <c r="F155" t="s">
        <v>46</v>
      </c>
      <c r="G155" t="s">
        <v>87</v>
      </c>
      <c r="H155" t="s">
        <v>100</v>
      </c>
      <c r="I155" t="s">
        <v>259</v>
      </c>
    </row>
    <row r="156" spans="3:9" x14ac:dyDescent="0.35">
      <c r="C156" t="s">
        <v>277</v>
      </c>
      <c r="D156" t="s">
        <v>277</v>
      </c>
      <c r="F156" t="s">
        <v>46</v>
      </c>
      <c r="G156" t="s">
        <v>87</v>
      </c>
      <c r="H156" t="s">
        <v>100</v>
      </c>
      <c r="I156" t="s">
        <v>277</v>
      </c>
    </row>
    <row r="157" spans="3:9" x14ac:dyDescent="0.35">
      <c r="C157" t="s">
        <v>295</v>
      </c>
      <c r="D157" t="s">
        <v>295</v>
      </c>
      <c r="F157" t="s">
        <v>46</v>
      </c>
      <c r="G157" t="s">
        <v>87</v>
      </c>
      <c r="H157" t="s">
        <v>100</v>
      </c>
      <c r="I157" t="s">
        <v>295</v>
      </c>
    </row>
    <row r="158" spans="3:9" x14ac:dyDescent="0.35">
      <c r="C158" t="s">
        <v>311</v>
      </c>
      <c r="D158" t="s">
        <v>311</v>
      </c>
      <c r="F158" t="s">
        <v>46</v>
      </c>
      <c r="G158" t="s">
        <v>87</v>
      </c>
      <c r="H158" t="s">
        <v>100</v>
      </c>
      <c r="I158" t="s">
        <v>311</v>
      </c>
    </row>
    <row r="159" spans="3:9" x14ac:dyDescent="0.35">
      <c r="C159" t="s">
        <v>325</v>
      </c>
      <c r="D159" t="s">
        <v>325</v>
      </c>
      <c r="F159" t="s">
        <v>46</v>
      </c>
      <c r="G159" t="s">
        <v>87</v>
      </c>
      <c r="H159" t="s">
        <v>100</v>
      </c>
      <c r="I159" t="s">
        <v>325</v>
      </c>
    </row>
    <row r="160" spans="3:9" x14ac:dyDescent="0.35">
      <c r="C160" t="s">
        <v>172</v>
      </c>
      <c r="D160" t="s">
        <v>172</v>
      </c>
      <c r="F160" t="s">
        <v>46</v>
      </c>
      <c r="G160" t="s">
        <v>88</v>
      </c>
      <c r="H160" t="s">
        <v>100</v>
      </c>
      <c r="I160" t="s">
        <v>172</v>
      </c>
    </row>
    <row r="161" spans="3:9" x14ac:dyDescent="0.35">
      <c r="C161" t="s">
        <v>198</v>
      </c>
      <c r="D161" t="s">
        <v>198</v>
      </c>
      <c r="F161" t="s">
        <v>46</v>
      </c>
      <c r="G161" t="s">
        <v>88</v>
      </c>
      <c r="H161" t="s">
        <v>100</v>
      </c>
      <c r="I161" t="s">
        <v>198</v>
      </c>
    </row>
    <row r="162" spans="3:9" x14ac:dyDescent="0.35">
      <c r="C162" t="s">
        <v>88</v>
      </c>
      <c r="D162" t="s">
        <v>88</v>
      </c>
      <c r="F162" t="s">
        <v>46</v>
      </c>
      <c r="G162" t="s">
        <v>88</v>
      </c>
      <c r="H162" t="s">
        <v>100</v>
      </c>
      <c r="I162" t="s">
        <v>88</v>
      </c>
    </row>
    <row r="163" spans="3:9" x14ac:dyDescent="0.35">
      <c r="C163" t="s">
        <v>241</v>
      </c>
      <c r="D163" t="s">
        <v>241</v>
      </c>
      <c r="F163" t="s">
        <v>46</v>
      </c>
      <c r="G163" t="s">
        <v>88</v>
      </c>
      <c r="H163" t="s">
        <v>100</v>
      </c>
      <c r="I163" t="s">
        <v>241</v>
      </c>
    </row>
    <row r="164" spans="3:9" x14ac:dyDescent="0.35">
      <c r="C164" t="s">
        <v>260</v>
      </c>
      <c r="D164" t="s">
        <v>260</v>
      </c>
      <c r="F164" t="s">
        <v>46</v>
      </c>
      <c r="G164" t="s">
        <v>88</v>
      </c>
      <c r="H164" t="s">
        <v>100</v>
      </c>
      <c r="I164" t="s">
        <v>260</v>
      </c>
    </row>
    <row r="165" spans="3:9" x14ac:dyDescent="0.35">
      <c r="C165" t="s">
        <v>278</v>
      </c>
      <c r="D165" t="s">
        <v>278</v>
      </c>
      <c r="F165" t="s">
        <v>46</v>
      </c>
      <c r="G165" t="s">
        <v>88</v>
      </c>
      <c r="H165" t="s">
        <v>100</v>
      </c>
      <c r="I165" t="s">
        <v>278</v>
      </c>
    </row>
    <row r="166" spans="3:9" x14ac:dyDescent="0.35">
      <c r="C166" t="s">
        <v>296</v>
      </c>
      <c r="D166" t="s">
        <v>296</v>
      </c>
      <c r="F166" t="s">
        <v>46</v>
      </c>
      <c r="G166" t="s">
        <v>88</v>
      </c>
      <c r="H166" t="s">
        <v>100</v>
      </c>
      <c r="I166" t="s">
        <v>296</v>
      </c>
    </row>
    <row r="167" spans="3:9" x14ac:dyDescent="0.35">
      <c r="C167" t="s">
        <v>312</v>
      </c>
      <c r="D167" t="s">
        <v>312</v>
      </c>
      <c r="F167" t="s">
        <v>46</v>
      </c>
      <c r="G167" t="s">
        <v>88</v>
      </c>
      <c r="H167" t="s">
        <v>100</v>
      </c>
      <c r="I167" t="s">
        <v>312</v>
      </c>
    </row>
    <row r="168" spans="3:9" x14ac:dyDescent="0.35">
      <c r="C168" t="s">
        <v>326</v>
      </c>
      <c r="D168" t="s">
        <v>326</v>
      </c>
      <c r="F168" t="s">
        <v>46</v>
      </c>
      <c r="G168" t="s">
        <v>88</v>
      </c>
      <c r="H168" t="s">
        <v>100</v>
      </c>
      <c r="I168" t="s">
        <v>326</v>
      </c>
    </row>
    <row r="169" spans="3:9" x14ac:dyDescent="0.35">
      <c r="C169" t="s">
        <v>337</v>
      </c>
      <c r="D169" t="s">
        <v>337</v>
      </c>
      <c r="F169" t="s">
        <v>46</v>
      </c>
      <c r="G169" t="s">
        <v>88</v>
      </c>
      <c r="H169" t="s">
        <v>100</v>
      </c>
      <c r="I169" t="s">
        <v>337</v>
      </c>
    </row>
    <row r="170" spans="3:9" x14ac:dyDescent="0.35">
      <c r="C170" t="s">
        <v>346</v>
      </c>
      <c r="D170" t="s">
        <v>346</v>
      </c>
      <c r="F170" t="s">
        <v>46</v>
      </c>
      <c r="G170" t="s">
        <v>88</v>
      </c>
      <c r="H170" t="s">
        <v>100</v>
      </c>
      <c r="I170" t="s">
        <v>346</v>
      </c>
    </row>
    <row r="171" spans="3:9" x14ac:dyDescent="0.35">
      <c r="C171" t="s">
        <v>355</v>
      </c>
      <c r="D171" t="s">
        <v>355</v>
      </c>
      <c r="F171" t="s">
        <v>46</v>
      </c>
      <c r="G171" t="s">
        <v>88</v>
      </c>
      <c r="H171" t="s">
        <v>100</v>
      </c>
      <c r="I171" t="s">
        <v>355</v>
      </c>
    </row>
    <row r="172" spans="3:9" x14ac:dyDescent="0.35">
      <c r="C172" t="s">
        <v>363</v>
      </c>
      <c r="D172" t="s">
        <v>363</v>
      </c>
      <c r="F172" t="s">
        <v>46</v>
      </c>
      <c r="G172" t="s">
        <v>88</v>
      </c>
      <c r="H172" t="s">
        <v>100</v>
      </c>
      <c r="I172" t="s">
        <v>363</v>
      </c>
    </row>
    <row r="173" spans="3:9" x14ac:dyDescent="0.35">
      <c r="C173" t="s">
        <v>369</v>
      </c>
      <c r="D173" t="s">
        <v>369</v>
      </c>
      <c r="F173" t="s">
        <v>46</v>
      </c>
      <c r="G173" t="s">
        <v>88</v>
      </c>
      <c r="H173" t="s">
        <v>100</v>
      </c>
      <c r="I173" t="s">
        <v>369</v>
      </c>
    </row>
    <row r="174" spans="3:9" x14ac:dyDescent="0.35">
      <c r="C174" t="s">
        <v>375</v>
      </c>
      <c r="D174" t="s">
        <v>375</v>
      </c>
      <c r="F174" t="s">
        <v>46</v>
      </c>
      <c r="G174" t="s">
        <v>88</v>
      </c>
      <c r="H174" t="s">
        <v>100</v>
      </c>
      <c r="I174" t="s">
        <v>375</v>
      </c>
    </row>
    <row r="175" spans="3:9" x14ac:dyDescent="0.35">
      <c r="C175" t="s">
        <v>119</v>
      </c>
      <c r="D175" t="s">
        <v>119</v>
      </c>
      <c r="F175" t="s">
        <v>46</v>
      </c>
      <c r="G175" t="s">
        <v>88</v>
      </c>
      <c r="H175" t="s">
        <v>100</v>
      </c>
      <c r="I175" t="s">
        <v>119</v>
      </c>
    </row>
    <row r="176" spans="3:9" x14ac:dyDescent="0.35">
      <c r="C176" t="s">
        <v>148</v>
      </c>
      <c r="D176" t="s">
        <v>148</v>
      </c>
      <c r="F176" t="s">
        <v>46</v>
      </c>
      <c r="G176" t="s">
        <v>88</v>
      </c>
      <c r="H176" t="s">
        <v>100</v>
      </c>
      <c r="I176" t="s">
        <v>148</v>
      </c>
    </row>
    <row r="177" spans="3:9" x14ac:dyDescent="0.35">
      <c r="C177" t="s">
        <v>120</v>
      </c>
      <c r="D177" t="s">
        <v>120</v>
      </c>
      <c r="F177" t="s">
        <v>43</v>
      </c>
      <c r="G177" t="s">
        <v>89</v>
      </c>
      <c r="H177" t="s">
        <v>100</v>
      </c>
      <c r="I177" t="s">
        <v>120</v>
      </c>
    </row>
    <row r="178" spans="3:9" x14ac:dyDescent="0.35">
      <c r="C178" t="s">
        <v>149</v>
      </c>
      <c r="D178" t="s">
        <v>149</v>
      </c>
      <c r="F178" t="s">
        <v>43</v>
      </c>
      <c r="G178" t="s">
        <v>89</v>
      </c>
      <c r="H178" t="s">
        <v>100</v>
      </c>
      <c r="I178" t="s">
        <v>149</v>
      </c>
    </row>
    <row r="179" spans="3:9" x14ac:dyDescent="0.35">
      <c r="C179" t="s">
        <v>173</v>
      </c>
      <c r="D179" t="s">
        <v>173</v>
      </c>
      <c r="F179" t="s">
        <v>43</v>
      </c>
      <c r="G179" t="s">
        <v>89</v>
      </c>
      <c r="H179" t="s">
        <v>100</v>
      </c>
      <c r="I179" t="s">
        <v>173</v>
      </c>
    </row>
    <row r="180" spans="3:9" x14ac:dyDescent="0.35">
      <c r="C180" t="s">
        <v>199</v>
      </c>
      <c r="D180" t="s">
        <v>199</v>
      </c>
      <c r="F180" t="s">
        <v>43</v>
      </c>
      <c r="G180" t="s">
        <v>89</v>
      </c>
      <c r="H180" t="s">
        <v>100</v>
      </c>
      <c r="I180" t="s">
        <v>199</v>
      </c>
    </row>
    <row r="181" spans="3:9" x14ac:dyDescent="0.35">
      <c r="C181" t="s">
        <v>221</v>
      </c>
      <c r="D181" t="s">
        <v>221</v>
      </c>
      <c r="F181" t="s">
        <v>43</v>
      </c>
      <c r="G181" t="s">
        <v>89</v>
      </c>
      <c r="H181" t="s">
        <v>100</v>
      </c>
      <c r="I181" t="s">
        <v>221</v>
      </c>
    </row>
    <row r="182" spans="3:9" x14ac:dyDescent="0.35">
      <c r="C182" t="s">
        <v>242</v>
      </c>
      <c r="D182" t="s">
        <v>242</v>
      </c>
      <c r="F182" t="s">
        <v>43</v>
      </c>
      <c r="G182" t="s">
        <v>89</v>
      </c>
      <c r="H182" t="s">
        <v>100</v>
      </c>
      <c r="I182" t="s">
        <v>242</v>
      </c>
    </row>
    <row r="183" spans="3:9" x14ac:dyDescent="0.35">
      <c r="C183" t="s">
        <v>261</v>
      </c>
      <c r="D183" t="s">
        <v>261</v>
      </c>
      <c r="F183" t="s">
        <v>43</v>
      </c>
      <c r="G183" t="s">
        <v>89</v>
      </c>
      <c r="H183" t="s">
        <v>100</v>
      </c>
      <c r="I183" t="s">
        <v>261</v>
      </c>
    </row>
    <row r="184" spans="3:9" x14ac:dyDescent="0.35">
      <c r="C184" t="s">
        <v>279</v>
      </c>
      <c r="D184" t="s">
        <v>279</v>
      </c>
      <c r="F184" t="s">
        <v>43</v>
      </c>
      <c r="G184" t="s">
        <v>89</v>
      </c>
      <c r="H184" t="s">
        <v>100</v>
      </c>
      <c r="I184" t="s">
        <v>279</v>
      </c>
    </row>
    <row r="185" spans="3:9" x14ac:dyDescent="0.35">
      <c r="C185" t="s">
        <v>297</v>
      </c>
      <c r="D185" t="s">
        <v>297</v>
      </c>
      <c r="F185" t="s">
        <v>43</v>
      </c>
      <c r="G185" t="s">
        <v>89</v>
      </c>
      <c r="H185" t="s">
        <v>100</v>
      </c>
      <c r="I185" t="s">
        <v>297</v>
      </c>
    </row>
    <row r="186" spans="3:9" x14ac:dyDescent="0.35">
      <c r="C186" t="s">
        <v>313</v>
      </c>
      <c r="D186" t="s">
        <v>313</v>
      </c>
      <c r="F186" t="s">
        <v>43</v>
      </c>
      <c r="G186" t="s">
        <v>89</v>
      </c>
      <c r="H186" t="s">
        <v>100</v>
      </c>
      <c r="I186" t="s">
        <v>313</v>
      </c>
    </row>
    <row r="187" spans="3:9" x14ac:dyDescent="0.35">
      <c r="C187" t="s">
        <v>327</v>
      </c>
      <c r="D187" t="s">
        <v>327</v>
      </c>
      <c r="F187" t="s">
        <v>43</v>
      </c>
      <c r="G187" t="s">
        <v>89</v>
      </c>
      <c r="H187" t="s">
        <v>100</v>
      </c>
      <c r="I187" t="s">
        <v>327</v>
      </c>
    </row>
    <row r="188" spans="3:9" x14ac:dyDescent="0.35">
      <c r="C188" t="s">
        <v>338</v>
      </c>
      <c r="D188" t="s">
        <v>338</v>
      </c>
      <c r="F188" t="s">
        <v>43</v>
      </c>
      <c r="G188" t="s">
        <v>89</v>
      </c>
      <c r="H188" t="s">
        <v>100</v>
      </c>
      <c r="I188" t="s">
        <v>338</v>
      </c>
    </row>
    <row r="189" spans="3:9" x14ac:dyDescent="0.35">
      <c r="C189" t="s">
        <v>347</v>
      </c>
      <c r="D189" t="s">
        <v>347</v>
      </c>
      <c r="F189" t="s">
        <v>43</v>
      </c>
      <c r="G189" t="s">
        <v>89</v>
      </c>
      <c r="H189" t="s">
        <v>100</v>
      </c>
      <c r="I189" t="s">
        <v>347</v>
      </c>
    </row>
    <row r="190" spans="3:9" x14ac:dyDescent="0.35">
      <c r="C190" t="s">
        <v>89</v>
      </c>
      <c r="D190" t="s">
        <v>89</v>
      </c>
      <c r="F190" t="s">
        <v>43</v>
      </c>
      <c r="G190" t="s">
        <v>89</v>
      </c>
      <c r="H190" t="s">
        <v>100</v>
      </c>
      <c r="I190" t="s">
        <v>89</v>
      </c>
    </row>
    <row r="191" spans="3:9" x14ac:dyDescent="0.35">
      <c r="C191" t="s">
        <v>121</v>
      </c>
      <c r="D191" t="s">
        <v>121</v>
      </c>
      <c r="F191" t="s">
        <v>43</v>
      </c>
      <c r="G191" t="s">
        <v>90</v>
      </c>
      <c r="H191" t="s">
        <v>100</v>
      </c>
      <c r="I191" t="s">
        <v>121</v>
      </c>
    </row>
    <row r="192" spans="3:9" x14ac:dyDescent="0.35">
      <c r="C192" t="s">
        <v>150</v>
      </c>
      <c r="D192" t="s">
        <v>150</v>
      </c>
      <c r="F192" t="s">
        <v>43</v>
      </c>
      <c r="G192" t="s">
        <v>90</v>
      </c>
      <c r="H192" t="s">
        <v>100</v>
      </c>
      <c r="I192" t="s">
        <v>150</v>
      </c>
    </row>
    <row r="193" spans="3:9" x14ac:dyDescent="0.35">
      <c r="C193" t="s">
        <v>174</v>
      </c>
      <c r="D193" t="s">
        <v>174</v>
      </c>
      <c r="F193" t="s">
        <v>43</v>
      </c>
      <c r="G193" t="s">
        <v>90</v>
      </c>
      <c r="H193" t="s">
        <v>100</v>
      </c>
      <c r="I193" t="s">
        <v>174</v>
      </c>
    </row>
    <row r="194" spans="3:9" x14ac:dyDescent="0.35">
      <c r="C194" t="s">
        <v>200</v>
      </c>
      <c r="D194" t="s">
        <v>200</v>
      </c>
      <c r="F194" t="s">
        <v>43</v>
      </c>
      <c r="G194" t="s">
        <v>90</v>
      </c>
      <c r="H194" t="s">
        <v>100</v>
      </c>
      <c r="I194" t="s">
        <v>200</v>
      </c>
    </row>
    <row r="195" spans="3:9" x14ac:dyDescent="0.35">
      <c r="C195" t="s">
        <v>222</v>
      </c>
      <c r="D195" t="s">
        <v>222</v>
      </c>
      <c r="F195" t="s">
        <v>43</v>
      </c>
      <c r="G195" t="s">
        <v>90</v>
      </c>
      <c r="H195" t="s">
        <v>100</v>
      </c>
      <c r="I195" t="s">
        <v>222</v>
      </c>
    </row>
    <row r="196" spans="3:9" x14ac:dyDescent="0.35">
      <c r="C196" t="s">
        <v>243</v>
      </c>
      <c r="D196" t="s">
        <v>243</v>
      </c>
      <c r="F196" t="s">
        <v>43</v>
      </c>
      <c r="G196" t="s">
        <v>90</v>
      </c>
      <c r="H196" t="s">
        <v>100</v>
      </c>
      <c r="I196" t="s">
        <v>243</v>
      </c>
    </row>
    <row r="197" spans="3:9" x14ac:dyDescent="0.35">
      <c r="C197" t="s">
        <v>262</v>
      </c>
      <c r="D197" t="s">
        <v>262</v>
      </c>
      <c r="F197" t="s">
        <v>43</v>
      </c>
      <c r="G197" t="s">
        <v>90</v>
      </c>
      <c r="H197" t="s">
        <v>100</v>
      </c>
      <c r="I197" t="s">
        <v>262</v>
      </c>
    </row>
    <row r="198" spans="3:9" x14ac:dyDescent="0.35">
      <c r="C198" t="s">
        <v>280</v>
      </c>
      <c r="D198" t="s">
        <v>280</v>
      </c>
      <c r="F198" t="s">
        <v>43</v>
      </c>
      <c r="G198" t="s">
        <v>90</v>
      </c>
      <c r="H198" t="s">
        <v>100</v>
      </c>
      <c r="I198" t="s">
        <v>280</v>
      </c>
    </row>
    <row r="199" spans="3:9" x14ac:dyDescent="0.35">
      <c r="C199" t="s">
        <v>298</v>
      </c>
      <c r="D199" t="s">
        <v>298</v>
      </c>
      <c r="F199" t="s">
        <v>43</v>
      </c>
      <c r="G199" t="s">
        <v>90</v>
      </c>
      <c r="H199" t="s">
        <v>100</v>
      </c>
      <c r="I199" t="s">
        <v>298</v>
      </c>
    </row>
    <row r="200" spans="3:9" x14ac:dyDescent="0.35">
      <c r="C200" t="s">
        <v>314</v>
      </c>
      <c r="D200" t="s">
        <v>314</v>
      </c>
      <c r="F200" t="s">
        <v>43</v>
      </c>
      <c r="G200" t="s">
        <v>90</v>
      </c>
      <c r="H200" t="s">
        <v>100</v>
      </c>
      <c r="I200" t="s">
        <v>314</v>
      </c>
    </row>
    <row r="201" spans="3:9" x14ac:dyDescent="0.35">
      <c r="C201" t="s">
        <v>328</v>
      </c>
      <c r="D201" t="s">
        <v>328</v>
      </c>
      <c r="F201" t="s">
        <v>43</v>
      </c>
      <c r="G201" t="s">
        <v>90</v>
      </c>
      <c r="H201" t="s">
        <v>100</v>
      </c>
      <c r="I201" t="s">
        <v>328</v>
      </c>
    </row>
    <row r="202" spans="3:9" x14ac:dyDescent="0.35">
      <c r="C202" t="s">
        <v>339</v>
      </c>
      <c r="D202" t="s">
        <v>339</v>
      </c>
      <c r="F202" t="s">
        <v>43</v>
      </c>
      <c r="G202" t="s">
        <v>90</v>
      </c>
      <c r="H202" t="s">
        <v>100</v>
      </c>
      <c r="I202" t="s">
        <v>339</v>
      </c>
    </row>
    <row r="203" spans="3:9" x14ac:dyDescent="0.35">
      <c r="C203" t="s">
        <v>348</v>
      </c>
      <c r="D203" t="s">
        <v>348</v>
      </c>
      <c r="F203" t="s">
        <v>43</v>
      </c>
      <c r="G203" t="s">
        <v>90</v>
      </c>
      <c r="H203" t="s">
        <v>100</v>
      </c>
      <c r="I203" t="s">
        <v>348</v>
      </c>
    </row>
    <row r="204" spans="3:9" x14ac:dyDescent="0.35">
      <c r="C204" t="s">
        <v>356</v>
      </c>
      <c r="D204" t="s">
        <v>356</v>
      </c>
      <c r="F204" t="s">
        <v>43</v>
      </c>
      <c r="G204" t="s">
        <v>90</v>
      </c>
      <c r="H204" t="s">
        <v>100</v>
      </c>
      <c r="I204" t="s">
        <v>356</v>
      </c>
    </row>
    <row r="205" spans="3:9" x14ac:dyDescent="0.35">
      <c r="C205" t="s">
        <v>364</v>
      </c>
      <c r="D205" t="s">
        <v>364</v>
      </c>
      <c r="F205" t="s">
        <v>43</v>
      </c>
      <c r="G205" t="s">
        <v>90</v>
      </c>
      <c r="H205" t="s">
        <v>100</v>
      </c>
      <c r="I205" t="s">
        <v>364</v>
      </c>
    </row>
    <row r="206" spans="3:9" x14ac:dyDescent="0.35">
      <c r="C206" t="s">
        <v>370</v>
      </c>
      <c r="D206" t="s">
        <v>370</v>
      </c>
      <c r="F206" t="s">
        <v>43</v>
      </c>
      <c r="G206" t="s">
        <v>90</v>
      </c>
      <c r="H206" t="s">
        <v>100</v>
      </c>
      <c r="I206" t="s">
        <v>370</v>
      </c>
    </row>
    <row r="207" spans="3:9" x14ac:dyDescent="0.35">
      <c r="C207" t="s">
        <v>376</v>
      </c>
      <c r="D207" t="s">
        <v>376</v>
      </c>
      <c r="F207" t="s">
        <v>43</v>
      </c>
      <c r="G207" t="s">
        <v>90</v>
      </c>
      <c r="H207" t="s">
        <v>100</v>
      </c>
      <c r="I207" t="s">
        <v>376</v>
      </c>
    </row>
    <row r="208" spans="3:9" x14ac:dyDescent="0.35">
      <c r="C208" t="s">
        <v>380</v>
      </c>
      <c r="D208" t="s">
        <v>380</v>
      </c>
      <c r="F208" t="s">
        <v>43</v>
      </c>
      <c r="G208" t="s">
        <v>90</v>
      </c>
      <c r="H208" t="s">
        <v>100</v>
      </c>
      <c r="I208" t="s">
        <v>380</v>
      </c>
    </row>
    <row r="209" spans="3:9" x14ac:dyDescent="0.35">
      <c r="C209" t="s">
        <v>90</v>
      </c>
      <c r="D209" t="s">
        <v>90</v>
      </c>
      <c r="F209" t="s">
        <v>43</v>
      </c>
      <c r="G209" t="s">
        <v>90</v>
      </c>
      <c r="H209" t="s">
        <v>100</v>
      </c>
      <c r="I209" t="s">
        <v>90</v>
      </c>
    </row>
    <row r="210" spans="3:9" x14ac:dyDescent="0.35">
      <c r="C210" t="s">
        <v>387</v>
      </c>
      <c r="D210" t="s">
        <v>387</v>
      </c>
      <c r="F210" t="s">
        <v>43</v>
      </c>
      <c r="G210" t="s">
        <v>90</v>
      </c>
      <c r="H210" t="s">
        <v>100</v>
      </c>
      <c r="I210" t="s">
        <v>387</v>
      </c>
    </row>
    <row r="211" spans="3:9" x14ac:dyDescent="0.35">
      <c r="C211" t="s">
        <v>390</v>
      </c>
      <c r="D211" t="s">
        <v>390</v>
      </c>
      <c r="F211" t="s">
        <v>43</v>
      </c>
      <c r="G211" t="s">
        <v>90</v>
      </c>
      <c r="H211" t="s">
        <v>100</v>
      </c>
      <c r="I211" t="s">
        <v>390</v>
      </c>
    </row>
    <row r="212" spans="3:9" x14ac:dyDescent="0.35">
      <c r="C212" t="s">
        <v>393</v>
      </c>
      <c r="D212" t="s">
        <v>393</v>
      </c>
      <c r="F212" t="s">
        <v>43</v>
      </c>
      <c r="G212" t="s">
        <v>90</v>
      </c>
      <c r="H212" t="s">
        <v>100</v>
      </c>
      <c r="I212" t="s">
        <v>393</v>
      </c>
    </row>
    <row r="213" spans="3:9" x14ac:dyDescent="0.35">
      <c r="C213" t="s">
        <v>396</v>
      </c>
      <c r="D213" t="s">
        <v>396</v>
      </c>
      <c r="F213" t="s">
        <v>43</v>
      </c>
      <c r="G213" t="s">
        <v>90</v>
      </c>
      <c r="H213" t="s">
        <v>100</v>
      </c>
      <c r="I213" t="s">
        <v>396</v>
      </c>
    </row>
    <row r="214" spans="3:9" x14ac:dyDescent="0.35">
      <c r="C214" t="s">
        <v>399</v>
      </c>
      <c r="D214" t="s">
        <v>399</v>
      </c>
      <c r="F214" t="s">
        <v>43</v>
      </c>
      <c r="G214" t="s">
        <v>90</v>
      </c>
      <c r="H214" t="s">
        <v>100</v>
      </c>
      <c r="I214" t="s">
        <v>399</v>
      </c>
    </row>
    <row r="215" spans="3:9" x14ac:dyDescent="0.35">
      <c r="C215" t="s">
        <v>402</v>
      </c>
      <c r="D215" t="s">
        <v>402</v>
      </c>
      <c r="F215" t="s">
        <v>43</v>
      </c>
      <c r="G215" t="s">
        <v>90</v>
      </c>
      <c r="H215" t="s">
        <v>100</v>
      </c>
      <c r="I215" t="s">
        <v>402</v>
      </c>
    </row>
    <row r="216" spans="3:9" x14ac:dyDescent="0.35">
      <c r="C216" t="s">
        <v>122</v>
      </c>
      <c r="D216" t="s">
        <v>122</v>
      </c>
      <c r="F216" t="s">
        <v>43</v>
      </c>
      <c r="G216" t="s">
        <v>91</v>
      </c>
      <c r="H216" t="s">
        <v>100</v>
      </c>
      <c r="I216" t="s">
        <v>122</v>
      </c>
    </row>
    <row r="217" spans="3:9" x14ac:dyDescent="0.35">
      <c r="C217" t="s">
        <v>151</v>
      </c>
      <c r="D217" t="s">
        <v>151</v>
      </c>
      <c r="F217" t="s">
        <v>43</v>
      </c>
      <c r="G217" t="s">
        <v>91</v>
      </c>
      <c r="H217" t="s">
        <v>100</v>
      </c>
      <c r="I217" t="s">
        <v>151</v>
      </c>
    </row>
    <row r="218" spans="3:9" x14ac:dyDescent="0.35">
      <c r="C218" t="s">
        <v>175</v>
      </c>
      <c r="D218" t="s">
        <v>175</v>
      </c>
      <c r="F218" t="s">
        <v>43</v>
      </c>
      <c r="G218" t="s">
        <v>91</v>
      </c>
      <c r="H218" t="s">
        <v>100</v>
      </c>
      <c r="I218" t="s">
        <v>175</v>
      </c>
    </row>
    <row r="219" spans="3:9" x14ac:dyDescent="0.35">
      <c r="C219" t="s">
        <v>201</v>
      </c>
      <c r="D219" t="s">
        <v>201</v>
      </c>
      <c r="F219" t="s">
        <v>43</v>
      </c>
      <c r="G219" t="s">
        <v>91</v>
      </c>
      <c r="H219" t="s">
        <v>100</v>
      </c>
      <c r="I219" t="s">
        <v>201</v>
      </c>
    </row>
    <row r="220" spans="3:9" x14ac:dyDescent="0.35">
      <c r="C220" t="s">
        <v>223</v>
      </c>
      <c r="D220" t="s">
        <v>223</v>
      </c>
      <c r="F220" t="s">
        <v>43</v>
      </c>
      <c r="G220" t="s">
        <v>91</v>
      </c>
      <c r="H220" t="s">
        <v>100</v>
      </c>
      <c r="I220" t="s">
        <v>223</v>
      </c>
    </row>
    <row r="221" spans="3:9" x14ac:dyDescent="0.35">
      <c r="C221" t="s">
        <v>123</v>
      </c>
      <c r="D221" t="s">
        <v>123</v>
      </c>
      <c r="F221" t="s">
        <v>43</v>
      </c>
      <c r="G221" t="s">
        <v>92</v>
      </c>
      <c r="H221" t="s">
        <v>100</v>
      </c>
      <c r="I221" t="s">
        <v>123</v>
      </c>
    </row>
    <row r="222" spans="3:9" x14ac:dyDescent="0.35">
      <c r="C222" t="s">
        <v>152</v>
      </c>
      <c r="D222" t="s">
        <v>152</v>
      </c>
      <c r="F222" t="s">
        <v>43</v>
      </c>
      <c r="G222" t="s">
        <v>92</v>
      </c>
      <c r="H222" t="s">
        <v>100</v>
      </c>
      <c r="I222" t="s">
        <v>152</v>
      </c>
    </row>
    <row r="223" spans="3:9" x14ac:dyDescent="0.35">
      <c r="C223" t="s">
        <v>176</v>
      </c>
      <c r="D223" t="s">
        <v>176</v>
      </c>
      <c r="F223" t="s">
        <v>43</v>
      </c>
      <c r="G223" t="s">
        <v>92</v>
      </c>
      <c r="H223" t="s">
        <v>100</v>
      </c>
      <c r="I223" t="s">
        <v>176</v>
      </c>
    </row>
    <row r="224" spans="3:9" x14ac:dyDescent="0.35">
      <c r="C224" t="s">
        <v>202</v>
      </c>
      <c r="D224" t="s">
        <v>202</v>
      </c>
      <c r="F224" t="s">
        <v>43</v>
      </c>
      <c r="G224" t="s">
        <v>92</v>
      </c>
      <c r="H224" t="s">
        <v>100</v>
      </c>
      <c r="I224" t="s">
        <v>202</v>
      </c>
    </row>
    <row r="225" spans="3:9" x14ac:dyDescent="0.35">
      <c r="C225" t="s">
        <v>92</v>
      </c>
      <c r="D225" t="s">
        <v>92</v>
      </c>
      <c r="F225" t="s">
        <v>43</v>
      </c>
      <c r="G225" t="s">
        <v>92</v>
      </c>
      <c r="H225" t="s">
        <v>100</v>
      </c>
      <c r="I225" t="s">
        <v>92</v>
      </c>
    </row>
    <row r="226" spans="3:9" x14ac:dyDescent="0.35">
      <c r="C226" t="s">
        <v>244</v>
      </c>
      <c r="D226" t="s">
        <v>244</v>
      </c>
      <c r="F226" t="s">
        <v>43</v>
      </c>
      <c r="G226" t="s">
        <v>92</v>
      </c>
      <c r="H226" t="s">
        <v>100</v>
      </c>
      <c r="I226" t="s">
        <v>244</v>
      </c>
    </row>
    <row r="227" spans="3:9" x14ac:dyDescent="0.35">
      <c r="C227" t="s">
        <v>263</v>
      </c>
      <c r="D227" t="s">
        <v>263</v>
      </c>
      <c r="F227" t="s">
        <v>43</v>
      </c>
      <c r="G227" t="s">
        <v>92</v>
      </c>
      <c r="H227" t="s">
        <v>100</v>
      </c>
      <c r="I227" t="s">
        <v>263</v>
      </c>
    </row>
    <row r="228" spans="3:9" x14ac:dyDescent="0.35">
      <c r="C228" t="s">
        <v>281</v>
      </c>
      <c r="D228" t="s">
        <v>281</v>
      </c>
      <c r="F228" t="s">
        <v>43</v>
      </c>
      <c r="G228" t="s">
        <v>92</v>
      </c>
      <c r="H228" t="s">
        <v>100</v>
      </c>
      <c r="I228" t="s">
        <v>281</v>
      </c>
    </row>
    <row r="229" spans="3:9" x14ac:dyDescent="0.35">
      <c r="C229" t="s">
        <v>299</v>
      </c>
      <c r="D229" t="s">
        <v>299</v>
      </c>
      <c r="F229" t="s">
        <v>43</v>
      </c>
      <c r="G229" t="s">
        <v>92</v>
      </c>
      <c r="H229" t="s">
        <v>100</v>
      </c>
      <c r="I229" t="s">
        <v>299</v>
      </c>
    </row>
    <row r="230" spans="3:9" x14ac:dyDescent="0.35">
      <c r="C230" t="s">
        <v>315</v>
      </c>
      <c r="D230" t="s">
        <v>315</v>
      </c>
      <c r="F230" t="s">
        <v>43</v>
      </c>
      <c r="G230" t="s">
        <v>92</v>
      </c>
      <c r="H230" t="s">
        <v>100</v>
      </c>
      <c r="I230" t="s">
        <v>315</v>
      </c>
    </row>
    <row r="231" spans="3:9" x14ac:dyDescent="0.35">
      <c r="C231" t="s">
        <v>329</v>
      </c>
      <c r="D231" t="s">
        <v>329</v>
      </c>
      <c r="F231" t="s">
        <v>43</v>
      </c>
      <c r="G231" t="s">
        <v>92</v>
      </c>
      <c r="H231" t="s">
        <v>100</v>
      </c>
      <c r="I231" t="s">
        <v>329</v>
      </c>
    </row>
    <row r="232" spans="3:9" x14ac:dyDescent="0.35">
      <c r="C232" t="s">
        <v>125</v>
      </c>
      <c r="D232" t="s">
        <v>125</v>
      </c>
      <c r="F232" t="s">
        <v>37</v>
      </c>
      <c r="G232" t="s">
        <v>93</v>
      </c>
      <c r="H232" t="s">
        <v>100</v>
      </c>
      <c r="I232" t="s">
        <v>125</v>
      </c>
    </row>
    <row r="233" spans="3:9" x14ac:dyDescent="0.35">
      <c r="C233" t="s">
        <v>153</v>
      </c>
      <c r="D233" t="s">
        <v>153</v>
      </c>
      <c r="F233" t="s">
        <v>37</v>
      </c>
      <c r="G233" t="s">
        <v>93</v>
      </c>
      <c r="H233" t="s">
        <v>100</v>
      </c>
      <c r="I233" t="s">
        <v>153</v>
      </c>
    </row>
    <row r="234" spans="3:9" x14ac:dyDescent="0.35">
      <c r="C234" t="s">
        <v>177</v>
      </c>
      <c r="D234" t="s">
        <v>177</v>
      </c>
      <c r="F234" t="s">
        <v>37</v>
      </c>
      <c r="G234" t="s">
        <v>93</v>
      </c>
      <c r="H234" t="s">
        <v>100</v>
      </c>
      <c r="I234" t="s">
        <v>177</v>
      </c>
    </row>
    <row r="235" spans="3:9" x14ac:dyDescent="0.35">
      <c r="C235" t="s">
        <v>93</v>
      </c>
      <c r="D235" t="s">
        <v>93</v>
      </c>
      <c r="F235" t="s">
        <v>37</v>
      </c>
      <c r="G235" t="s">
        <v>93</v>
      </c>
      <c r="H235" t="s">
        <v>100</v>
      </c>
      <c r="I235" t="s">
        <v>93</v>
      </c>
    </row>
    <row r="236" spans="3:9" x14ac:dyDescent="0.35">
      <c r="C236" t="s">
        <v>224</v>
      </c>
      <c r="D236" t="s">
        <v>224</v>
      </c>
      <c r="F236" t="s">
        <v>37</v>
      </c>
      <c r="G236" t="s">
        <v>93</v>
      </c>
      <c r="H236" t="s">
        <v>100</v>
      </c>
      <c r="I236" t="s">
        <v>224</v>
      </c>
    </row>
    <row r="237" spans="3:9" x14ac:dyDescent="0.35">
      <c r="C237" t="s">
        <v>245</v>
      </c>
      <c r="D237" t="s">
        <v>245</v>
      </c>
      <c r="F237" t="s">
        <v>37</v>
      </c>
      <c r="G237" t="s">
        <v>93</v>
      </c>
      <c r="H237" t="s">
        <v>100</v>
      </c>
      <c r="I237" t="s">
        <v>245</v>
      </c>
    </row>
    <row r="238" spans="3:9" x14ac:dyDescent="0.35">
      <c r="C238" t="s">
        <v>264</v>
      </c>
      <c r="D238" t="s">
        <v>264</v>
      </c>
      <c r="F238" t="s">
        <v>37</v>
      </c>
      <c r="G238" t="s">
        <v>93</v>
      </c>
      <c r="H238" t="s">
        <v>100</v>
      </c>
      <c r="I238" t="s">
        <v>264</v>
      </c>
    </row>
    <row r="239" spans="3:9" x14ac:dyDescent="0.35">
      <c r="C239" t="s">
        <v>282</v>
      </c>
      <c r="D239" t="s">
        <v>282</v>
      </c>
      <c r="F239" t="s">
        <v>37</v>
      </c>
      <c r="G239" t="s">
        <v>93</v>
      </c>
      <c r="H239" t="s">
        <v>100</v>
      </c>
      <c r="I239" t="s">
        <v>282</v>
      </c>
    </row>
    <row r="240" spans="3:9" x14ac:dyDescent="0.35">
      <c r="C240" t="s">
        <v>300</v>
      </c>
      <c r="D240" t="s">
        <v>300</v>
      </c>
      <c r="F240" t="s">
        <v>37</v>
      </c>
      <c r="G240" t="s">
        <v>93</v>
      </c>
      <c r="H240" t="s">
        <v>100</v>
      </c>
      <c r="I240" t="s">
        <v>300</v>
      </c>
    </row>
    <row r="241" spans="3:9" x14ac:dyDescent="0.35">
      <c r="C241" t="s">
        <v>316</v>
      </c>
      <c r="D241" t="s">
        <v>316</v>
      </c>
      <c r="F241" t="s">
        <v>37</v>
      </c>
      <c r="G241" t="s">
        <v>93</v>
      </c>
      <c r="H241" t="s">
        <v>100</v>
      </c>
      <c r="I241" t="s">
        <v>316</v>
      </c>
    </row>
    <row r="242" spans="3:9" x14ac:dyDescent="0.35">
      <c r="C242" t="s">
        <v>126</v>
      </c>
      <c r="D242" t="s">
        <v>126</v>
      </c>
      <c r="F242" t="s">
        <v>37</v>
      </c>
      <c r="G242" t="s">
        <v>94</v>
      </c>
      <c r="H242" t="s">
        <v>100</v>
      </c>
      <c r="I242" t="s">
        <v>126</v>
      </c>
    </row>
    <row r="243" spans="3:9" x14ac:dyDescent="0.35">
      <c r="C243" t="s">
        <v>154</v>
      </c>
      <c r="D243" t="s">
        <v>154</v>
      </c>
      <c r="F243" t="s">
        <v>37</v>
      </c>
      <c r="G243" t="s">
        <v>94</v>
      </c>
      <c r="H243" t="s">
        <v>100</v>
      </c>
      <c r="I243" t="s">
        <v>154</v>
      </c>
    </row>
    <row r="244" spans="3:9" x14ac:dyDescent="0.35">
      <c r="C244" t="s">
        <v>178</v>
      </c>
      <c r="D244" t="s">
        <v>178</v>
      </c>
      <c r="F244" t="s">
        <v>37</v>
      </c>
      <c r="G244" t="s">
        <v>94</v>
      </c>
      <c r="H244" t="s">
        <v>100</v>
      </c>
      <c r="I244" t="s">
        <v>178</v>
      </c>
    </row>
    <row r="245" spans="3:9" x14ac:dyDescent="0.35">
      <c r="C245" t="s">
        <v>203</v>
      </c>
      <c r="D245" t="s">
        <v>203</v>
      </c>
      <c r="F245" t="s">
        <v>37</v>
      </c>
      <c r="G245" t="s">
        <v>94</v>
      </c>
      <c r="H245" t="s">
        <v>100</v>
      </c>
      <c r="I245" t="s">
        <v>203</v>
      </c>
    </row>
    <row r="246" spans="3:9" x14ac:dyDescent="0.35">
      <c r="C246" t="s">
        <v>225</v>
      </c>
      <c r="D246" t="s">
        <v>225</v>
      </c>
      <c r="F246" t="s">
        <v>37</v>
      </c>
      <c r="G246" t="s">
        <v>94</v>
      </c>
      <c r="H246" t="s">
        <v>100</v>
      </c>
      <c r="I246" t="s">
        <v>225</v>
      </c>
    </row>
    <row r="247" spans="3:9" x14ac:dyDescent="0.35">
      <c r="C247" t="s">
        <v>246</v>
      </c>
      <c r="D247" t="s">
        <v>246</v>
      </c>
      <c r="F247" t="s">
        <v>37</v>
      </c>
      <c r="G247" t="s">
        <v>94</v>
      </c>
      <c r="H247" t="s">
        <v>100</v>
      </c>
      <c r="I247" t="s">
        <v>246</v>
      </c>
    </row>
    <row r="248" spans="3:9" x14ac:dyDescent="0.35">
      <c r="C248" t="s">
        <v>265</v>
      </c>
      <c r="D248" t="s">
        <v>265</v>
      </c>
      <c r="F248" t="s">
        <v>37</v>
      </c>
      <c r="G248" t="s">
        <v>94</v>
      </c>
      <c r="H248" t="s">
        <v>100</v>
      </c>
      <c r="I248" t="s">
        <v>265</v>
      </c>
    </row>
    <row r="249" spans="3:9" x14ac:dyDescent="0.35">
      <c r="C249" t="s">
        <v>283</v>
      </c>
      <c r="D249" t="s">
        <v>283</v>
      </c>
      <c r="F249" t="s">
        <v>37</v>
      </c>
      <c r="G249" t="s">
        <v>94</v>
      </c>
      <c r="H249" t="s">
        <v>100</v>
      </c>
      <c r="I249" t="s">
        <v>283</v>
      </c>
    </row>
    <row r="250" spans="3:9" x14ac:dyDescent="0.35">
      <c r="C250" t="s">
        <v>127</v>
      </c>
      <c r="D250" t="s">
        <v>127</v>
      </c>
      <c r="F250" t="s">
        <v>37</v>
      </c>
      <c r="G250" t="s">
        <v>95</v>
      </c>
      <c r="H250" t="s">
        <v>100</v>
      </c>
      <c r="I250" t="s">
        <v>127</v>
      </c>
    </row>
    <row r="251" spans="3:9" x14ac:dyDescent="0.35">
      <c r="C251" t="s">
        <v>155</v>
      </c>
      <c r="D251" t="s">
        <v>155</v>
      </c>
      <c r="F251" t="s">
        <v>37</v>
      </c>
      <c r="G251" t="s">
        <v>95</v>
      </c>
      <c r="H251" t="s">
        <v>100</v>
      </c>
      <c r="I251" t="s">
        <v>155</v>
      </c>
    </row>
    <row r="252" spans="3:9" x14ac:dyDescent="0.35">
      <c r="C252" t="s">
        <v>179</v>
      </c>
      <c r="D252" t="s">
        <v>179</v>
      </c>
      <c r="F252" t="s">
        <v>37</v>
      </c>
      <c r="G252" t="s">
        <v>95</v>
      </c>
      <c r="H252" t="s">
        <v>100</v>
      </c>
      <c r="I252" t="s">
        <v>179</v>
      </c>
    </row>
    <row r="253" spans="3:9" x14ac:dyDescent="0.35">
      <c r="C253" t="s">
        <v>204</v>
      </c>
      <c r="D253" t="s">
        <v>204</v>
      </c>
      <c r="F253" t="s">
        <v>37</v>
      </c>
      <c r="G253" t="s">
        <v>95</v>
      </c>
      <c r="H253" t="s">
        <v>100</v>
      </c>
      <c r="I253" t="s">
        <v>204</v>
      </c>
    </row>
    <row r="254" spans="3:9" x14ac:dyDescent="0.35">
      <c r="C254" t="s">
        <v>226</v>
      </c>
      <c r="D254" t="s">
        <v>226</v>
      </c>
      <c r="F254" t="s">
        <v>37</v>
      </c>
      <c r="G254" t="s">
        <v>95</v>
      </c>
      <c r="H254" t="s">
        <v>100</v>
      </c>
      <c r="I254" t="s">
        <v>226</v>
      </c>
    </row>
    <row r="255" spans="3:9" x14ac:dyDescent="0.35">
      <c r="C255" t="s">
        <v>247</v>
      </c>
      <c r="D255" t="s">
        <v>247</v>
      </c>
      <c r="F255" t="s">
        <v>37</v>
      </c>
      <c r="G255" t="s">
        <v>95</v>
      </c>
      <c r="H255" t="s">
        <v>100</v>
      </c>
      <c r="I255" t="s">
        <v>247</v>
      </c>
    </row>
    <row r="256" spans="3:9" x14ac:dyDescent="0.35">
      <c r="C256" t="s">
        <v>266</v>
      </c>
      <c r="D256" t="s">
        <v>266</v>
      </c>
      <c r="F256" t="s">
        <v>37</v>
      </c>
      <c r="G256" t="s">
        <v>95</v>
      </c>
      <c r="H256" t="s">
        <v>100</v>
      </c>
      <c r="I256" t="s">
        <v>266</v>
      </c>
    </row>
    <row r="257" spans="3:9" x14ac:dyDescent="0.35">
      <c r="C257" t="s">
        <v>284</v>
      </c>
      <c r="D257" t="s">
        <v>284</v>
      </c>
      <c r="F257" t="s">
        <v>37</v>
      </c>
      <c r="G257" t="s">
        <v>95</v>
      </c>
      <c r="H257" t="s">
        <v>100</v>
      </c>
      <c r="I257" t="s">
        <v>284</v>
      </c>
    </row>
    <row r="258" spans="3:9" x14ac:dyDescent="0.35">
      <c r="C258" t="s">
        <v>301</v>
      </c>
      <c r="D258" t="s">
        <v>301</v>
      </c>
      <c r="F258" t="s">
        <v>37</v>
      </c>
      <c r="G258" t="s">
        <v>95</v>
      </c>
      <c r="H258" t="s">
        <v>100</v>
      </c>
      <c r="I258" t="s">
        <v>301</v>
      </c>
    </row>
    <row r="259" spans="3:9" x14ac:dyDescent="0.35">
      <c r="C259" t="s">
        <v>128</v>
      </c>
      <c r="D259" t="s">
        <v>128</v>
      </c>
      <c r="F259" t="s">
        <v>37</v>
      </c>
      <c r="G259" t="s">
        <v>96</v>
      </c>
      <c r="H259" t="s">
        <v>100</v>
      </c>
      <c r="I259" t="s">
        <v>128</v>
      </c>
    </row>
    <row r="260" spans="3:9" x14ac:dyDescent="0.35">
      <c r="C260" t="s">
        <v>96</v>
      </c>
      <c r="D260" t="s">
        <v>96</v>
      </c>
      <c r="F260" t="s">
        <v>37</v>
      </c>
      <c r="G260" t="s">
        <v>96</v>
      </c>
      <c r="H260" t="s">
        <v>100</v>
      </c>
      <c r="I260" t="s">
        <v>96</v>
      </c>
    </row>
    <row r="261" spans="3:9" x14ac:dyDescent="0.35">
      <c r="C261" t="s">
        <v>180</v>
      </c>
      <c r="D261" t="s">
        <v>180</v>
      </c>
      <c r="F261" t="s">
        <v>37</v>
      </c>
      <c r="G261" t="s">
        <v>96</v>
      </c>
      <c r="H261" t="s">
        <v>100</v>
      </c>
      <c r="I261" t="s">
        <v>180</v>
      </c>
    </row>
    <row r="262" spans="3:9" x14ac:dyDescent="0.35">
      <c r="C262" t="s">
        <v>205</v>
      </c>
      <c r="D262" t="s">
        <v>205</v>
      </c>
      <c r="F262" t="s">
        <v>37</v>
      </c>
      <c r="G262" t="s">
        <v>96</v>
      </c>
      <c r="H262" t="s">
        <v>100</v>
      </c>
      <c r="I262" t="s">
        <v>205</v>
      </c>
    </row>
    <row r="263" spans="3:9" x14ac:dyDescent="0.35">
      <c r="C263" t="s">
        <v>227</v>
      </c>
      <c r="D263" t="s">
        <v>227</v>
      </c>
      <c r="F263" t="s">
        <v>37</v>
      </c>
      <c r="G263" t="s">
        <v>96</v>
      </c>
      <c r="H263" t="s">
        <v>100</v>
      </c>
      <c r="I263" t="s">
        <v>227</v>
      </c>
    </row>
    <row r="264" spans="3:9" x14ac:dyDescent="0.35">
      <c r="C264" t="s">
        <v>248</v>
      </c>
      <c r="D264" t="s">
        <v>248</v>
      </c>
      <c r="F264" t="s">
        <v>37</v>
      </c>
      <c r="G264" t="s">
        <v>96</v>
      </c>
      <c r="H264" t="s">
        <v>100</v>
      </c>
      <c r="I264" t="s">
        <v>248</v>
      </c>
    </row>
    <row r="265" spans="3:9" x14ac:dyDescent="0.35">
      <c r="C265" t="s">
        <v>267</v>
      </c>
      <c r="D265" t="s">
        <v>267</v>
      </c>
      <c r="F265" t="s">
        <v>37</v>
      </c>
      <c r="G265" t="s">
        <v>96</v>
      </c>
      <c r="H265" t="s">
        <v>100</v>
      </c>
      <c r="I265" t="s">
        <v>267</v>
      </c>
    </row>
    <row r="266" spans="3:9" x14ac:dyDescent="0.35">
      <c r="C266" t="s">
        <v>285</v>
      </c>
      <c r="D266" t="s">
        <v>285</v>
      </c>
      <c r="F266" t="s">
        <v>37</v>
      </c>
      <c r="G266" t="s">
        <v>96</v>
      </c>
      <c r="H266" t="s">
        <v>100</v>
      </c>
      <c r="I266" t="s">
        <v>285</v>
      </c>
    </row>
    <row r="267" spans="3:9" x14ac:dyDescent="0.35">
      <c r="C267" t="s">
        <v>129</v>
      </c>
      <c r="D267" t="s">
        <v>129</v>
      </c>
      <c r="F267" t="s">
        <v>47</v>
      </c>
      <c r="G267" t="s">
        <v>97</v>
      </c>
      <c r="H267" t="s">
        <v>100</v>
      </c>
      <c r="I267" t="s">
        <v>129</v>
      </c>
    </row>
    <row r="268" spans="3:9" x14ac:dyDescent="0.35">
      <c r="C268" t="s">
        <v>97</v>
      </c>
      <c r="D268" t="s">
        <v>97</v>
      </c>
      <c r="F268" t="s">
        <v>47</v>
      </c>
      <c r="G268" t="s">
        <v>97</v>
      </c>
      <c r="H268" t="s">
        <v>100</v>
      </c>
      <c r="I268" t="s">
        <v>97</v>
      </c>
    </row>
    <row r="269" spans="3:9" x14ac:dyDescent="0.35">
      <c r="C269" t="s">
        <v>181</v>
      </c>
      <c r="D269" t="s">
        <v>181</v>
      </c>
      <c r="F269" t="s">
        <v>47</v>
      </c>
      <c r="G269" t="s">
        <v>97</v>
      </c>
      <c r="H269" t="s">
        <v>100</v>
      </c>
      <c r="I269" t="s">
        <v>181</v>
      </c>
    </row>
    <row r="270" spans="3:9" x14ac:dyDescent="0.35">
      <c r="C270" t="s">
        <v>206</v>
      </c>
      <c r="D270" t="s">
        <v>206</v>
      </c>
      <c r="F270" t="s">
        <v>47</v>
      </c>
      <c r="G270" t="s">
        <v>97</v>
      </c>
      <c r="H270" t="s">
        <v>100</v>
      </c>
      <c r="I270" t="s">
        <v>206</v>
      </c>
    </row>
    <row r="271" spans="3:9" x14ac:dyDescent="0.35">
      <c r="C271" t="s">
        <v>228</v>
      </c>
      <c r="D271" t="s">
        <v>228</v>
      </c>
      <c r="F271" t="s">
        <v>47</v>
      </c>
      <c r="G271" t="s">
        <v>97</v>
      </c>
      <c r="H271" t="s">
        <v>100</v>
      </c>
      <c r="I271" t="s">
        <v>228</v>
      </c>
    </row>
    <row r="272" spans="3:9" x14ac:dyDescent="0.35">
      <c r="C272" t="s">
        <v>249</v>
      </c>
      <c r="D272" t="s">
        <v>249</v>
      </c>
      <c r="F272" t="s">
        <v>47</v>
      </c>
      <c r="G272" t="s">
        <v>97</v>
      </c>
      <c r="H272" t="s">
        <v>100</v>
      </c>
      <c r="I272" t="s">
        <v>249</v>
      </c>
    </row>
    <row r="273" spans="3:9" x14ac:dyDescent="0.35">
      <c r="C273" t="s">
        <v>268</v>
      </c>
      <c r="D273" t="s">
        <v>268</v>
      </c>
      <c r="F273" t="s">
        <v>47</v>
      </c>
      <c r="G273" t="s">
        <v>97</v>
      </c>
      <c r="H273" t="s">
        <v>100</v>
      </c>
      <c r="I273" t="s">
        <v>268</v>
      </c>
    </row>
    <row r="274" spans="3:9" x14ac:dyDescent="0.35">
      <c r="C274" t="s">
        <v>286</v>
      </c>
      <c r="D274" t="s">
        <v>286</v>
      </c>
      <c r="F274" t="s">
        <v>47</v>
      </c>
      <c r="G274" t="s">
        <v>97</v>
      </c>
      <c r="H274" t="s">
        <v>100</v>
      </c>
      <c r="I274" t="s">
        <v>286</v>
      </c>
    </row>
    <row r="275" spans="3:9" x14ac:dyDescent="0.35">
      <c r="C275" t="s">
        <v>302</v>
      </c>
      <c r="D275" t="s">
        <v>302</v>
      </c>
      <c r="F275" t="s">
        <v>47</v>
      </c>
      <c r="G275" t="s">
        <v>97</v>
      </c>
      <c r="H275" t="s">
        <v>100</v>
      </c>
      <c r="I275" t="s">
        <v>302</v>
      </c>
    </row>
    <row r="276" spans="3:9" x14ac:dyDescent="0.35">
      <c r="C276" t="s">
        <v>317</v>
      </c>
      <c r="D276" t="s">
        <v>317</v>
      </c>
      <c r="F276" t="s">
        <v>47</v>
      </c>
      <c r="G276" t="s">
        <v>97</v>
      </c>
      <c r="H276" t="s">
        <v>100</v>
      </c>
      <c r="I276" t="s">
        <v>317</v>
      </c>
    </row>
    <row r="277" spans="3:9" x14ac:dyDescent="0.35">
      <c r="C277" t="s">
        <v>330</v>
      </c>
      <c r="D277" t="s">
        <v>330</v>
      </c>
      <c r="F277" t="s">
        <v>47</v>
      </c>
      <c r="G277" t="s">
        <v>97</v>
      </c>
      <c r="H277" t="s">
        <v>100</v>
      </c>
      <c r="I277" t="s">
        <v>330</v>
      </c>
    </row>
    <row r="278" spans="3:9" x14ac:dyDescent="0.35">
      <c r="C278" t="s">
        <v>340</v>
      </c>
      <c r="D278" t="s">
        <v>340</v>
      </c>
      <c r="F278" t="s">
        <v>47</v>
      </c>
      <c r="G278" t="s">
        <v>97</v>
      </c>
      <c r="H278" t="s">
        <v>100</v>
      </c>
      <c r="I278" t="s">
        <v>340</v>
      </c>
    </row>
    <row r="279" spans="3:9" x14ac:dyDescent="0.35">
      <c r="C279" t="s">
        <v>349</v>
      </c>
      <c r="D279" t="s">
        <v>349</v>
      </c>
      <c r="F279" t="s">
        <v>47</v>
      </c>
      <c r="G279" t="s">
        <v>97</v>
      </c>
      <c r="H279" t="s">
        <v>100</v>
      </c>
      <c r="I279" t="s">
        <v>349</v>
      </c>
    </row>
    <row r="280" spans="3:9" x14ac:dyDescent="0.35">
      <c r="C280" t="s">
        <v>357</v>
      </c>
      <c r="D280" t="s">
        <v>357</v>
      </c>
      <c r="F280" t="s">
        <v>47</v>
      </c>
      <c r="G280" t="s">
        <v>97</v>
      </c>
      <c r="H280" t="s">
        <v>100</v>
      </c>
      <c r="I280" t="s">
        <v>357</v>
      </c>
    </row>
    <row r="281" spans="3:9" x14ac:dyDescent="0.35">
      <c r="C281" t="s">
        <v>365</v>
      </c>
      <c r="D281" t="s">
        <v>365</v>
      </c>
      <c r="F281" t="s">
        <v>47</v>
      </c>
      <c r="G281" t="s">
        <v>97</v>
      </c>
      <c r="H281" t="s">
        <v>100</v>
      </c>
      <c r="I281" t="s">
        <v>365</v>
      </c>
    </row>
    <row r="282" spans="3:9" x14ac:dyDescent="0.35">
      <c r="C282" t="s">
        <v>371</v>
      </c>
      <c r="D282" t="s">
        <v>371</v>
      </c>
      <c r="F282" t="s">
        <v>47</v>
      </c>
      <c r="G282" t="s">
        <v>97</v>
      </c>
      <c r="H282" t="s">
        <v>100</v>
      </c>
      <c r="I282" t="s">
        <v>371</v>
      </c>
    </row>
    <row r="283" spans="3:9" x14ac:dyDescent="0.35">
      <c r="C283" t="s">
        <v>377</v>
      </c>
      <c r="D283" t="s">
        <v>377</v>
      </c>
      <c r="F283" t="s">
        <v>47</v>
      </c>
      <c r="G283" t="s">
        <v>97</v>
      </c>
      <c r="H283" t="s">
        <v>100</v>
      </c>
      <c r="I283" t="s">
        <v>377</v>
      </c>
    </row>
    <row r="284" spans="3:9" x14ac:dyDescent="0.35">
      <c r="C284" t="s">
        <v>381</v>
      </c>
      <c r="D284" t="s">
        <v>381</v>
      </c>
      <c r="F284" t="s">
        <v>47</v>
      </c>
      <c r="G284" t="s">
        <v>97</v>
      </c>
      <c r="H284" t="s">
        <v>100</v>
      </c>
      <c r="I284" t="s">
        <v>381</v>
      </c>
    </row>
    <row r="285" spans="3:9" x14ac:dyDescent="0.35">
      <c r="C285" t="s">
        <v>384</v>
      </c>
      <c r="D285" t="s">
        <v>384</v>
      </c>
      <c r="F285" t="s">
        <v>47</v>
      </c>
      <c r="G285" t="s">
        <v>97</v>
      </c>
      <c r="H285" t="s">
        <v>100</v>
      </c>
      <c r="I285" t="s">
        <v>384</v>
      </c>
    </row>
    <row r="286" spans="3:9" x14ac:dyDescent="0.35">
      <c r="C286" t="s">
        <v>388</v>
      </c>
      <c r="D286" t="s">
        <v>388</v>
      </c>
      <c r="F286" t="s">
        <v>47</v>
      </c>
      <c r="G286" t="s">
        <v>97</v>
      </c>
      <c r="H286" t="s">
        <v>100</v>
      </c>
      <c r="I286" t="s">
        <v>388</v>
      </c>
    </row>
    <row r="287" spans="3:9" x14ac:dyDescent="0.35">
      <c r="C287" t="s">
        <v>391</v>
      </c>
      <c r="D287" t="s">
        <v>391</v>
      </c>
      <c r="F287" t="s">
        <v>47</v>
      </c>
      <c r="G287" t="s">
        <v>97</v>
      </c>
      <c r="H287" t="s">
        <v>100</v>
      </c>
      <c r="I287" t="s">
        <v>391</v>
      </c>
    </row>
    <row r="288" spans="3:9" x14ac:dyDescent="0.35">
      <c r="C288" t="s">
        <v>394</v>
      </c>
      <c r="D288" t="s">
        <v>394</v>
      </c>
      <c r="F288" t="s">
        <v>47</v>
      </c>
      <c r="G288" t="s">
        <v>97</v>
      </c>
      <c r="H288" t="s">
        <v>100</v>
      </c>
      <c r="I288" t="s">
        <v>394</v>
      </c>
    </row>
    <row r="289" spans="3:9" x14ac:dyDescent="0.35">
      <c r="C289" t="s">
        <v>397</v>
      </c>
      <c r="D289" t="s">
        <v>397</v>
      </c>
      <c r="F289" t="s">
        <v>47</v>
      </c>
      <c r="G289" t="s">
        <v>97</v>
      </c>
      <c r="H289" t="s">
        <v>100</v>
      </c>
      <c r="I289" t="s">
        <v>397</v>
      </c>
    </row>
    <row r="290" spans="3:9" x14ac:dyDescent="0.35">
      <c r="C290" t="s">
        <v>400</v>
      </c>
      <c r="D290" t="s">
        <v>400</v>
      </c>
      <c r="F290" t="s">
        <v>47</v>
      </c>
      <c r="G290" t="s">
        <v>97</v>
      </c>
      <c r="H290" t="s">
        <v>100</v>
      </c>
      <c r="I290" t="s">
        <v>400</v>
      </c>
    </row>
    <row r="291" spans="3:9" x14ac:dyDescent="0.35">
      <c r="C291" t="s">
        <v>403</v>
      </c>
      <c r="D291" t="s">
        <v>403</v>
      </c>
      <c r="F291" t="s">
        <v>47</v>
      </c>
      <c r="G291" t="s">
        <v>97</v>
      </c>
      <c r="H291" t="s">
        <v>100</v>
      </c>
      <c r="I291" t="s">
        <v>403</v>
      </c>
    </row>
    <row r="292" spans="3:9" x14ac:dyDescent="0.35">
      <c r="C292" t="s">
        <v>130</v>
      </c>
      <c r="D292" t="s">
        <v>130</v>
      </c>
      <c r="F292" t="s">
        <v>47</v>
      </c>
      <c r="G292" t="s">
        <v>98</v>
      </c>
      <c r="H292" t="s">
        <v>100</v>
      </c>
      <c r="I292" t="s">
        <v>130</v>
      </c>
    </row>
    <row r="293" spans="3:9" x14ac:dyDescent="0.35">
      <c r="C293" t="s">
        <v>156</v>
      </c>
      <c r="D293" t="s">
        <v>156</v>
      </c>
      <c r="F293" t="s">
        <v>47</v>
      </c>
      <c r="G293" t="s">
        <v>98</v>
      </c>
      <c r="H293" t="s">
        <v>100</v>
      </c>
      <c r="I293" t="s">
        <v>156</v>
      </c>
    </row>
    <row r="294" spans="3:9" x14ac:dyDescent="0.35">
      <c r="C294" t="s">
        <v>182</v>
      </c>
      <c r="D294" t="s">
        <v>182</v>
      </c>
      <c r="F294" t="s">
        <v>47</v>
      </c>
      <c r="G294" t="s">
        <v>98</v>
      </c>
      <c r="H294" t="s">
        <v>100</v>
      </c>
      <c r="I294" t="s">
        <v>182</v>
      </c>
    </row>
    <row r="295" spans="3:9" x14ac:dyDescent="0.35">
      <c r="C295" t="s">
        <v>207</v>
      </c>
      <c r="D295" t="s">
        <v>207</v>
      </c>
      <c r="F295" t="s">
        <v>47</v>
      </c>
      <c r="G295" t="s">
        <v>98</v>
      </c>
      <c r="H295" t="s">
        <v>100</v>
      </c>
      <c r="I295" t="s">
        <v>207</v>
      </c>
    </row>
    <row r="296" spans="3:9" x14ac:dyDescent="0.35">
      <c r="C296" t="s">
        <v>229</v>
      </c>
      <c r="D296" t="s">
        <v>229</v>
      </c>
      <c r="F296" t="s">
        <v>47</v>
      </c>
      <c r="G296" t="s">
        <v>98</v>
      </c>
      <c r="H296" t="s">
        <v>100</v>
      </c>
      <c r="I296" t="s">
        <v>229</v>
      </c>
    </row>
    <row r="297" spans="3:9" x14ac:dyDescent="0.35">
      <c r="C297" t="s">
        <v>250</v>
      </c>
      <c r="D297" t="s">
        <v>250</v>
      </c>
      <c r="F297" t="s">
        <v>47</v>
      </c>
      <c r="G297" t="s">
        <v>98</v>
      </c>
      <c r="H297" t="s">
        <v>100</v>
      </c>
      <c r="I297" t="s">
        <v>250</v>
      </c>
    </row>
    <row r="298" spans="3:9" x14ac:dyDescent="0.35">
      <c r="C298" t="s">
        <v>269</v>
      </c>
      <c r="D298" t="s">
        <v>269</v>
      </c>
      <c r="F298" t="s">
        <v>47</v>
      </c>
      <c r="G298" t="s">
        <v>98</v>
      </c>
      <c r="H298" t="s">
        <v>100</v>
      </c>
      <c r="I298" t="s">
        <v>269</v>
      </c>
    </row>
    <row r="299" spans="3:9" x14ac:dyDescent="0.35">
      <c r="C299" t="s">
        <v>287</v>
      </c>
      <c r="D299" t="s">
        <v>287</v>
      </c>
      <c r="F299" t="s">
        <v>47</v>
      </c>
      <c r="G299" t="s">
        <v>98</v>
      </c>
      <c r="H299" t="s">
        <v>100</v>
      </c>
      <c r="I299" t="s">
        <v>287</v>
      </c>
    </row>
    <row r="300" spans="3:9" x14ac:dyDescent="0.35">
      <c r="C300" t="s">
        <v>303</v>
      </c>
      <c r="D300" t="s">
        <v>303</v>
      </c>
      <c r="F300" t="s">
        <v>47</v>
      </c>
      <c r="G300" t="s">
        <v>98</v>
      </c>
      <c r="H300" t="s">
        <v>100</v>
      </c>
      <c r="I300" t="s">
        <v>303</v>
      </c>
    </row>
    <row r="301" spans="3:9" x14ac:dyDescent="0.35">
      <c r="C301" t="s">
        <v>318</v>
      </c>
      <c r="D301" t="s">
        <v>318</v>
      </c>
      <c r="F301" t="s">
        <v>47</v>
      </c>
      <c r="G301" t="s">
        <v>98</v>
      </c>
      <c r="H301" t="s">
        <v>100</v>
      </c>
      <c r="I301" t="s">
        <v>318</v>
      </c>
    </row>
    <row r="302" spans="3:9" x14ac:dyDescent="0.35">
      <c r="C302" t="s">
        <v>331</v>
      </c>
      <c r="D302" t="s">
        <v>331</v>
      </c>
      <c r="F302" t="s">
        <v>47</v>
      </c>
      <c r="G302" t="s">
        <v>98</v>
      </c>
      <c r="H302" t="s">
        <v>100</v>
      </c>
      <c r="I302" t="s">
        <v>331</v>
      </c>
    </row>
    <row r="303" spans="3:9" x14ac:dyDescent="0.35">
      <c r="C303" t="s">
        <v>341</v>
      </c>
      <c r="D303" t="s">
        <v>341</v>
      </c>
      <c r="F303" t="s">
        <v>47</v>
      </c>
      <c r="G303" t="s">
        <v>98</v>
      </c>
      <c r="H303" t="s">
        <v>100</v>
      </c>
      <c r="I303" t="s">
        <v>341</v>
      </c>
    </row>
    <row r="304" spans="3:9" x14ac:dyDescent="0.35">
      <c r="C304" t="s">
        <v>350</v>
      </c>
      <c r="D304" t="s">
        <v>350</v>
      </c>
      <c r="F304" t="s">
        <v>47</v>
      </c>
      <c r="G304" t="s">
        <v>98</v>
      </c>
      <c r="H304" t="s">
        <v>100</v>
      </c>
      <c r="I304" t="s">
        <v>350</v>
      </c>
    </row>
    <row r="305" spans="3:9" x14ac:dyDescent="0.35">
      <c r="C305" t="s">
        <v>358</v>
      </c>
      <c r="D305" t="s">
        <v>358</v>
      </c>
      <c r="F305" t="s">
        <v>47</v>
      </c>
      <c r="G305" t="s">
        <v>98</v>
      </c>
      <c r="H305" t="s">
        <v>100</v>
      </c>
      <c r="I305" t="s">
        <v>358</v>
      </c>
    </row>
    <row r="306" spans="3:9" x14ac:dyDescent="0.35">
      <c r="C306" t="s">
        <v>366</v>
      </c>
      <c r="D306" t="s">
        <v>366</v>
      </c>
      <c r="F306" t="s">
        <v>47</v>
      </c>
      <c r="G306" t="s">
        <v>98</v>
      </c>
      <c r="H306" t="s">
        <v>100</v>
      </c>
      <c r="I306" t="s">
        <v>366</v>
      </c>
    </row>
    <row r="307" spans="3:9" x14ac:dyDescent="0.35">
      <c r="C307" t="s">
        <v>372</v>
      </c>
      <c r="D307" t="s">
        <v>372</v>
      </c>
      <c r="F307" t="s">
        <v>47</v>
      </c>
      <c r="G307" t="s">
        <v>98</v>
      </c>
      <c r="H307" t="s">
        <v>100</v>
      </c>
      <c r="I307" t="s">
        <v>372</v>
      </c>
    </row>
    <row r="308" spans="3:9" x14ac:dyDescent="0.35">
      <c r="C308" t="s">
        <v>378</v>
      </c>
      <c r="D308" t="s">
        <v>378</v>
      </c>
      <c r="F308" t="s">
        <v>47</v>
      </c>
      <c r="G308" t="s">
        <v>98</v>
      </c>
      <c r="H308" t="s">
        <v>100</v>
      </c>
      <c r="I308" t="s">
        <v>378</v>
      </c>
    </row>
    <row r="309" spans="3:9" x14ac:dyDescent="0.35">
      <c r="C309" t="s">
        <v>382</v>
      </c>
      <c r="D309" t="s">
        <v>382</v>
      </c>
      <c r="F309" t="s">
        <v>47</v>
      </c>
      <c r="G309" t="s">
        <v>98</v>
      </c>
      <c r="H309" t="s">
        <v>100</v>
      </c>
      <c r="I309" t="s">
        <v>382</v>
      </c>
    </row>
    <row r="310" spans="3:9" x14ac:dyDescent="0.35">
      <c r="C310" t="s">
        <v>385</v>
      </c>
      <c r="D310" t="s">
        <v>385</v>
      </c>
      <c r="F310" t="s">
        <v>47</v>
      </c>
      <c r="G310" t="s">
        <v>98</v>
      </c>
      <c r="H310" t="s">
        <v>100</v>
      </c>
      <c r="I310" t="s">
        <v>385</v>
      </c>
    </row>
    <row r="311" spans="3:9" x14ac:dyDescent="0.35">
      <c r="C311" t="s">
        <v>389</v>
      </c>
      <c r="D311" t="s">
        <v>389</v>
      </c>
      <c r="F311" t="s">
        <v>47</v>
      </c>
      <c r="G311" t="s">
        <v>98</v>
      </c>
      <c r="H311" t="s">
        <v>100</v>
      </c>
      <c r="I311" t="s">
        <v>389</v>
      </c>
    </row>
    <row r="312" spans="3:9" x14ac:dyDescent="0.35">
      <c r="C312" t="s">
        <v>392</v>
      </c>
      <c r="D312" t="s">
        <v>392</v>
      </c>
      <c r="F312" t="s">
        <v>47</v>
      </c>
      <c r="G312" t="s">
        <v>98</v>
      </c>
      <c r="H312" t="s">
        <v>100</v>
      </c>
      <c r="I312" t="s">
        <v>392</v>
      </c>
    </row>
    <row r="313" spans="3:9" x14ac:dyDescent="0.35">
      <c r="C313" t="s">
        <v>395</v>
      </c>
      <c r="D313" t="s">
        <v>395</v>
      </c>
      <c r="F313" t="s">
        <v>47</v>
      </c>
      <c r="G313" t="s">
        <v>98</v>
      </c>
      <c r="H313" t="s">
        <v>100</v>
      </c>
      <c r="I313" t="s">
        <v>395</v>
      </c>
    </row>
    <row r="314" spans="3:9" x14ac:dyDescent="0.35">
      <c r="C314" t="s">
        <v>398</v>
      </c>
      <c r="D314" t="s">
        <v>398</v>
      </c>
      <c r="F314" t="s">
        <v>47</v>
      </c>
      <c r="G314" t="s">
        <v>98</v>
      </c>
      <c r="H314" t="s">
        <v>100</v>
      </c>
      <c r="I314" t="s">
        <v>398</v>
      </c>
    </row>
    <row r="315" spans="3:9" x14ac:dyDescent="0.35">
      <c r="C315" t="s">
        <v>401</v>
      </c>
      <c r="D315" t="s">
        <v>401</v>
      </c>
      <c r="F315" t="s">
        <v>47</v>
      </c>
      <c r="G315" t="s">
        <v>98</v>
      </c>
      <c r="H315" t="s">
        <v>100</v>
      </c>
      <c r="I315" t="s">
        <v>401</v>
      </c>
    </row>
    <row r="316" spans="3:9" x14ac:dyDescent="0.35">
      <c r="C316" t="s">
        <v>404</v>
      </c>
      <c r="D316" t="s">
        <v>404</v>
      </c>
      <c r="F316" t="s">
        <v>47</v>
      </c>
      <c r="G316" t="s">
        <v>98</v>
      </c>
      <c r="H316" t="s">
        <v>100</v>
      </c>
      <c r="I316" t="s">
        <v>404</v>
      </c>
    </row>
    <row r="317" spans="3:9" x14ac:dyDescent="0.35">
      <c r="C317" t="s">
        <v>405</v>
      </c>
      <c r="D317" t="s">
        <v>405</v>
      </c>
      <c r="F317" t="s">
        <v>47</v>
      </c>
      <c r="G317" t="s">
        <v>98</v>
      </c>
      <c r="H317" t="s">
        <v>100</v>
      </c>
      <c r="I317" t="s">
        <v>405</v>
      </c>
    </row>
  </sheetData>
  <pageMargins left="0.7" right="0.7" top="0.75" bottom="0.75" header="0.3" footer="0.3"/>
  <pageSetup paperSize="0" orientation="portrait" horizontalDpi="0" verticalDpi="0" copies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936fec0-31b0-44b6-8b3c-678a174bc13c" xsi:nil="true"/>
    <lcf76f155ced4ddcb4097134ff3c332f xmlns="1d6a5960-ca07-4423-a450-a14c13fed24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A6D3DB03F26E849AEC2193C61159BFB" ma:contentTypeVersion="17" ma:contentTypeDescription="Creare un nuovo documento." ma:contentTypeScope="" ma:versionID="3d7bcb0c821831809bc94eb1989e252c">
  <xsd:schema xmlns:xsd="http://www.w3.org/2001/XMLSchema" xmlns:xs="http://www.w3.org/2001/XMLSchema" xmlns:p="http://schemas.microsoft.com/office/2006/metadata/properties" xmlns:ns2="1d6a5960-ca07-4423-a450-a14c13fed246" xmlns:ns3="b7957999-1fb1-4b94-a26e-175b0f633963" xmlns:ns4="7936fec0-31b0-44b6-8b3c-678a174bc13c" targetNamespace="http://schemas.microsoft.com/office/2006/metadata/properties" ma:root="true" ma:fieldsID="0c3df65e50b4ce1a08e38a7bb412f231" ns2:_="" ns3:_="" ns4:_="">
    <xsd:import namespace="1d6a5960-ca07-4423-a450-a14c13fed246"/>
    <xsd:import namespace="b7957999-1fb1-4b94-a26e-175b0f633963"/>
    <xsd:import namespace="7936fec0-31b0-44b6-8b3c-678a174bc1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6a5960-ca07-4423-a450-a14c13fed2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286b6b2-c72c-46b9-90f5-a8990622a0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957999-1fb1-4b94-a26e-175b0f63396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36fec0-31b0-44b6-8b3c-678a174bc13c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e64816e5-6b7a-4a4b-9511-4f1b810767ff}" ma:internalName="TaxCatchAll" ma:showField="CatchAllData" ma:web="b7957999-1fb1-4b94-a26e-175b0f6339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51AB64-9DFC-422A-AC3C-9C34A41FE65E}">
  <ds:schemaRefs>
    <ds:schemaRef ds:uri="http://schemas.microsoft.com/office/2006/metadata/properties"/>
    <ds:schemaRef ds:uri="http://schemas.microsoft.com/office/infopath/2007/PartnerControls"/>
    <ds:schemaRef ds:uri="7936fec0-31b0-44b6-8b3c-678a174bc13c"/>
    <ds:schemaRef ds:uri="1d6a5960-ca07-4423-a450-a14c13fed246"/>
  </ds:schemaRefs>
</ds:datastoreItem>
</file>

<file path=customXml/itemProps2.xml><?xml version="1.0" encoding="utf-8"?>
<ds:datastoreItem xmlns:ds="http://schemas.openxmlformats.org/officeDocument/2006/customXml" ds:itemID="{CED8A7F8-237A-46A0-B869-F0C81BC818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41CB95-1D2A-40E1-883C-F99FEE10C9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6a5960-ca07-4423-a450-a14c13fed246"/>
    <ds:schemaRef ds:uri="b7957999-1fb1-4b94-a26e-175b0f633963"/>
    <ds:schemaRef ds:uri="7936fec0-31b0-44b6-8b3c-678a174bc1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66</vt:i4>
      </vt:variant>
    </vt:vector>
  </HeadingPairs>
  <TitlesOfParts>
    <vt:vector size="68" baseType="lpstr">
      <vt:lpstr>Foglio1</vt:lpstr>
      <vt:lpstr>Comuni_107_3_C</vt:lpstr>
      <vt:lpstr>Abruzzo</vt:lpstr>
      <vt:lpstr>Ancona</vt:lpstr>
      <vt:lpstr>Foglio1!Area_stampa</vt:lpstr>
      <vt:lpstr>Arezzo</vt:lpstr>
      <vt:lpstr>Ascoli_Piceno</vt:lpstr>
      <vt:lpstr>Belluno</vt:lpstr>
      <vt:lpstr>Biella</vt:lpstr>
      <vt:lpstr>Campobasso</vt:lpstr>
      <vt:lpstr>Chieti</vt:lpstr>
      <vt:lpstr>Como</vt:lpstr>
      <vt:lpstr>Cremona</vt:lpstr>
      <vt:lpstr>Emilia_Romagna</vt:lpstr>
      <vt:lpstr>Fermo</vt:lpstr>
      <vt:lpstr>Ferrara</vt:lpstr>
      <vt:lpstr>Friuli_Venezia_Giulia</vt:lpstr>
      <vt:lpstr>Frosinone</vt:lpstr>
      <vt:lpstr>Genova</vt:lpstr>
      <vt:lpstr>Gorizia</vt:lpstr>
      <vt:lpstr>Grosseto</vt:lpstr>
      <vt:lpstr>Imperia</vt:lpstr>
      <vt:lpstr>Isernia</vt:lpstr>
      <vt:lpstr>L_Aquila</vt:lpstr>
      <vt:lpstr>La_Spezia</vt:lpstr>
      <vt:lpstr>Latina</vt:lpstr>
      <vt:lpstr>Lazio</vt:lpstr>
      <vt:lpstr>Liguria</vt:lpstr>
      <vt:lpstr>Livorno</vt:lpstr>
      <vt:lpstr>Foglio1!LOCALIZZAZIONE</vt:lpstr>
      <vt:lpstr>Lodi</vt:lpstr>
      <vt:lpstr>Lombardia</vt:lpstr>
      <vt:lpstr>Lucca</vt:lpstr>
      <vt:lpstr>Macerata</vt:lpstr>
      <vt:lpstr>Mantova</vt:lpstr>
      <vt:lpstr>Marche</vt:lpstr>
      <vt:lpstr>Massa_Carrara</vt:lpstr>
      <vt:lpstr>Milano</vt:lpstr>
      <vt:lpstr>Monza_e_della_Brianza</vt:lpstr>
      <vt:lpstr>Pavia</vt:lpstr>
      <vt:lpstr>Perugia</vt:lpstr>
      <vt:lpstr>Pesaro_e_Urbino</vt:lpstr>
      <vt:lpstr>Pescara</vt:lpstr>
      <vt:lpstr>Piacenza</vt:lpstr>
      <vt:lpstr>Piemonte</vt:lpstr>
      <vt:lpstr>Pisa</vt:lpstr>
      <vt:lpstr>Pistoia</vt:lpstr>
      <vt:lpstr>Pordenone</vt:lpstr>
      <vt:lpstr>Foglio1!REGIONE</vt:lpstr>
      <vt:lpstr>Rieti</vt:lpstr>
      <vt:lpstr>Roma</vt:lpstr>
      <vt:lpstr>Rovigo</vt:lpstr>
      <vt:lpstr>Savona</vt:lpstr>
      <vt:lpstr>Sondrio</vt:lpstr>
      <vt:lpstr>Teramo</vt:lpstr>
      <vt:lpstr>Terni</vt:lpstr>
      <vt:lpstr>Torino</vt:lpstr>
      <vt:lpstr>Toscana</vt:lpstr>
      <vt:lpstr>Udine</vt:lpstr>
      <vt:lpstr>Umbria</vt:lpstr>
      <vt:lpstr>Valle_d_Aosta</vt:lpstr>
      <vt:lpstr>Valle_d_Aosta_Vallée_d_Aoste</vt:lpstr>
      <vt:lpstr>Varese</vt:lpstr>
      <vt:lpstr>Veneto</vt:lpstr>
      <vt:lpstr>Venezia</vt:lpstr>
      <vt:lpstr>Verbano_Cusio_Ossola</vt:lpstr>
      <vt:lpstr>Vercelli</vt:lpstr>
      <vt:lpstr>Viterbo</vt:lpstr>
    </vt:vector>
  </TitlesOfParts>
  <Manager/>
  <Company>INVITALIA S.p.A.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Fiorillo Gianluca</dc:creator>
  <cp:keywords/>
  <dc:description/>
  <cp:lastModifiedBy>Crebelli Matteo</cp:lastModifiedBy>
  <cp:revision/>
  <cp:lastPrinted>2021-04-20T09:27:23Z</cp:lastPrinted>
  <dcterms:created xsi:type="dcterms:W3CDTF">2020-01-09T16:42:22Z</dcterms:created>
  <dcterms:modified xsi:type="dcterms:W3CDTF">2023-09-05T17:20:53Z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0x0101007A420862DF0BF846886B9D62EC92F3B2</vt:lpwstr>
  </property>
  <property fmtid="{D5CDD505-2E9C-101B-9397-08002B2CF9AE}" pid="3" name="MediaServiceImageTags">
    <vt:lpwstr/>
  </property>
</Properties>
</file>